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hzsmsk-my.sharepoint.com/personal/bystricka_hzsmsk_cz/Documents/Plocha/"/>
    </mc:Choice>
  </mc:AlternateContent>
  <xr:revisionPtr revIDLastSave="0" documentId="14_{1EFEDC54-539E-4CD9-8C74-A766A2222CA5}" xr6:coauthVersionLast="36" xr6:coauthVersionMax="36" xr10:uidLastSave="{00000000-0000-0000-0000-000000000000}"/>
  <bookViews>
    <workbookView xWindow="0" yWindow="495" windowWidth="51195" windowHeight="26580" tabRatio="900" activeTab="1" xr2:uid="{00000000-000D-0000-FFFF-FFFF00000000}"/>
  </bookViews>
  <sheets>
    <sheet name="VZOR" sheetId="6" r:id="rId1"/>
    <sheet name="Leden 2026" sheetId="8" r:id="rId2"/>
    <sheet name="Únor 2026" sheetId="9" r:id="rId3"/>
    <sheet name="Březen 2026" sheetId="10" r:id="rId4"/>
    <sheet name="Duben 2026" sheetId="11" r:id="rId5"/>
    <sheet name="Květen 2026" sheetId="13" r:id="rId6"/>
    <sheet name="Červen 2026" sheetId="14" r:id="rId7"/>
    <sheet name="Červenec 2026" sheetId="15" r:id="rId8"/>
    <sheet name="Srpen 2026" sheetId="16" r:id="rId9"/>
    <sheet name="Září 2026" sheetId="17" r:id="rId10"/>
    <sheet name="Říjen 2026" sheetId="18" r:id="rId11"/>
    <sheet name="Listopad 2026" sheetId="19" r:id="rId12"/>
    <sheet name="Prosinec 2026" sheetId="20" r:id="rId13"/>
  </sheets>
  <definedNames>
    <definedName name="_xlnm._FilterDatabase" localSheetId="3" hidden="1">'Březen 2026'!$A$8:$L$43</definedName>
    <definedName name="_xlnm._FilterDatabase" localSheetId="6" hidden="1">'Červen 2026'!$A$10:$L$42</definedName>
    <definedName name="_xlnm._FilterDatabase" localSheetId="7" hidden="1">'Červenec 2026'!$A$8:$L$43</definedName>
    <definedName name="_xlnm._FilterDatabase" localSheetId="4" hidden="1">'Duben 2026'!$A$8:$L$42</definedName>
    <definedName name="_xlnm._FilterDatabase" localSheetId="5" hidden="1">'Květen 2026'!$A$8:$L$43</definedName>
    <definedName name="_xlnm._FilterDatabase" localSheetId="1" hidden="1">'Leden 2026'!$A$8:$L$43</definedName>
    <definedName name="_xlnm._FilterDatabase" localSheetId="11" hidden="1">'Listopad 2026'!$A$8:$L$42</definedName>
    <definedName name="_xlnm._FilterDatabase" localSheetId="12" hidden="1">'Prosinec 2026'!$A$8:$L$43</definedName>
    <definedName name="_xlnm._FilterDatabase" localSheetId="10" hidden="1">'Říjen 2026'!$A$8:$L$43</definedName>
    <definedName name="_xlnm._FilterDatabase" localSheetId="8" hidden="1">'Srpen 2026'!$A$8:$L$43</definedName>
    <definedName name="_xlnm._FilterDatabase" localSheetId="2" hidden="1">'Únor 2026'!$A$8:$L$40</definedName>
    <definedName name="_xlnm._FilterDatabase" localSheetId="9" hidden="1">'Září 2026'!$A$8:$L$42</definedName>
  </definedNames>
  <calcPr calcId="191029"/>
</workbook>
</file>

<file path=xl/calcChain.xml><?xml version="1.0" encoding="utf-8"?>
<calcChain xmlns="http://schemas.openxmlformats.org/spreadsheetml/2006/main">
  <c r="E11" i="20" l="1"/>
  <c r="E12" i="20"/>
  <c r="E13" i="20"/>
  <c r="E14" i="20"/>
  <c r="E15" i="20"/>
  <c r="E16" i="20"/>
  <c r="E17" i="20"/>
  <c r="E18" i="20"/>
  <c r="E19" i="20"/>
  <c r="E20" i="20"/>
  <c r="E21" i="20"/>
  <c r="E22" i="20"/>
  <c r="E23" i="20"/>
  <c r="E24" i="20"/>
  <c r="E25" i="20"/>
  <c r="E26" i="20"/>
  <c r="E27" i="20"/>
  <c r="E28" i="20"/>
  <c r="E29" i="20"/>
  <c r="E30" i="20"/>
  <c r="E31" i="20"/>
  <c r="E32" i="20"/>
  <c r="E33" i="20"/>
  <c r="E34" i="20"/>
  <c r="E35" i="20"/>
  <c r="E36" i="20"/>
  <c r="E37" i="20"/>
  <c r="E38" i="20"/>
  <c r="E39" i="20"/>
  <c r="E40" i="20"/>
  <c r="E10" i="20"/>
  <c r="E11" i="19"/>
  <c r="E12" i="19"/>
  <c r="E13" i="19"/>
  <c r="E14" i="19"/>
  <c r="E15" i="19"/>
  <c r="E16" i="19"/>
  <c r="E17" i="19"/>
  <c r="E18" i="19"/>
  <c r="E19" i="19"/>
  <c r="E20" i="19"/>
  <c r="E21" i="19"/>
  <c r="E22" i="19"/>
  <c r="E23" i="19"/>
  <c r="E24" i="19"/>
  <c r="E25" i="19"/>
  <c r="E26" i="19"/>
  <c r="E27" i="19"/>
  <c r="E28" i="19"/>
  <c r="E29" i="19"/>
  <c r="E30" i="19"/>
  <c r="E31" i="19"/>
  <c r="E32" i="19"/>
  <c r="E33" i="19"/>
  <c r="E34" i="19"/>
  <c r="E35" i="19"/>
  <c r="E36" i="19"/>
  <c r="E37" i="19"/>
  <c r="E38" i="19"/>
  <c r="E39" i="19"/>
  <c r="E10" i="19"/>
  <c r="E11" i="18"/>
  <c r="E12" i="18"/>
  <c r="E13" i="18"/>
  <c r="E14" i="18"/>
  <c r="E15" i="18"/>
  <c r="E16" i="18"/>
  <c r="E17" i="18"/>
  <c r="E18" i="18"/>
  <c r="E19" i="18"/>
  <c r="E20" i="18"/>
  <c r="E21" i="18"/>
  <c r="E22" i="18"/>
  <c r="E23" i="18"/>
  <c r="E24" i="18"/>
  <c r="E25" i="18"/>
  <c r="E26" i="18"/>
  <c r="E27" i="18"/>
  <c r="E28" i="18"/>
  <c r="E29" i="18"/>
  <c r="E30" i="18"/>
  <c r="E31" i="18"/>
  <c r="E32" i="18"/>
  <c r="E33" i="18"/>
  <c r="E34" i="18"/>
  <c r="E35" i="18"/>
  <c r="E36" i="18"/>
  <c r="E37" i="18"/>
  <c r="E38" i="18"/>
  <c r="E39" i="18"/>
  <c r="E40" i="18"/>
  <c r="E10" i="18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E39" i="17"/>
  <c r="E11" i="16"/>
  <c r="E12" i="16"/>
  <c r="E13" i="16"/>
  <c r="E14" i="16"/>
  <c r="E15" i="16"/>
  <c r="E16" i="16"/>
  <c r="E17" i="16"/>
  <c r="E18" i="16"/>
  <c r="E19" i="16"/>
  <c r="E20" i="16"/>
  <c r="E21" i="16"/>
  <c r="E22" i="16"/>
  <c r="E23" i="16"/>
  <c r="E24" i="16"/>
  <c r="E25" i="16"/>
  <c r="E26" i="16"/>
  <c r="E27" i="16"/>
  <c r="E28" i="16"/>
  <c r="E29" i="16"/>
  <c r="E30" i="16"/>
  <c r="E31" i="16"/>
  <c r="E32" i="16"/>
  <c r="E33" i="16"/>
  <c r="E34" i="16"/>
  <c r="E35" i="16"/>
  <c r="E36" i="16"/>
  <c r="E37" i="16"/>
  <c r="E38" i="16"/>
  <c r="E39" i="16"/>
  <c r="E40" i="16"/>
  <c r="E10" i="16"/>
  <c r="E10" i="15"/>
  <c r="E11" i="15"/>
  <c r="E12" i="15"/>
  <c r="E13" i="15"/>
  <c r="E14" i="15"/>
  <c r="E15" i="15"/>
  <c r="E16" i="15"/>
  <c r="E17" i="15"/>
  <c r="E18" i="15"/>
  <c r="E19" i="15"/>
  <c r="E20" i="15"/>
  <c r="E21" i="15"/>
  <c r="E22" i="15"/>
  <c r="E23" i="15"/>
  <c r="E24" i="15"/>
  <c r="E25" i="15"/>
  <c r="E26" i="15"/>
  <c r="E27" i="15"/>
  <c r="E28" i="15"/>
  <c r="E29" i="15"/>
  <c r="E30" i="15"/>
  <c r="E31" i="15"/>
  <c r="E32" i="15"/>
  <c r="E33" i="15"/>
  <c r="E34" i="15"/>
  <c r="E35" i="15"/>
  <c r="E36" i="15"/>
  <c r="E37" i="15"/>
  <c r="E38" i="15"/>
  <c r="E39" i="15"/>
  <c r="E40" i="15"/>
  <c r="E11" i="14"/>
  <c r="E12" i="14"/>
  <c r="E13" i="14"/>
  <c r="E14" i="14"/>
  <c r="E15" i="14"/>
  <c r="E16" i="14"/>
  <c r="E17" i="14"/>
  <c r="E18" i="14"/>
  <c r="E19" i="14"/>
  <c r="E20" i="14"/>
  <c r="E21" i="14"/>
  <c r="E22" i="14"/>
  <c r="E23" i="14"/>
  <c r="E24" i="14"/>
  <c r="E25" i="14"/>
  <c r="E26" i="14"/>
  <c r="E27" i="14"/>
  <c r="E28" i="14"/>
  <c r="E29" i="14"/>
  <c r="E30" i="14"/>
  <c r="E31" i="14"/>
  <c r="E32" i="14"/>
  <c r="E33" i="14"/>
  <c r="E34" i="14"/>
  <c r="E35" i="14"/>
  <c r="E36" i="14"/>
  <c r="E37" i="14"/>
  <c r="E38" i="14"/>
  <c r="E39" i="14"/>
  <c r="E10" i="14"/>
  <c r="E10" i="13"/>
  <c r="E11" i="13"/>
  <c r="E12" i="13"/>
  <c r="E13" i="13"/>
  <c r="E14" i="13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E30" i="13"/>
  <c r="E31" i="13"/>
  <c r="E32" i="13"/>
  <c r="E33" i="13"/>
  <c r="E34" i="13"/>
  <c r="E35" i="13"/>
  <c r="E36" i="13"/>
  <c r="E37" i="13"/>
  <c r="E38" i="13"/>
  <c r="E39" i="13"/>
  <c r="E40" i="13"/>
  <c r="E11" i="11"/>
  <c r="E12" i="11"/>
  <c r="E13" i="11"/>
  <c r="E14" i="11"/>
  <c r="E15" i="11"/>
  <c r="E16" i="11"/>
  <c r="E17" i="11"/>
  <c r="E18" i="11"/>
  <c r="E19" i="11"/>
  <c r="E20" i="11"/>
  <c r="E21" i="11"/>
  <c r="E22" i="11"/>
  <c r="E23" i="11"/>
  <c r="E24" i="11"/>
  <c r="E25" i="11"/>
  <c r="E26" i="11"/>
  <c r="E27" i="11"/>
  <c r="E28" i="11"/>
  <c r="E29" i="11"/>
  <c r="E30" i="11"/>
  <c r="E31" i="11"/>
  <c r="E32" i="11"/>
  <c r="E33" i="11"/>
  <c r="E34" i="11"/>
  <c r="E35" i="11"/>
  <c r="E36" i="11"/>
  <c r="E37" i="11"/>
  <c r="E38" i="11"/>
  <c r="E39" i="11"/>
  <c r="E10" i="11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10" i="10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10" i="9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10" i="8"/>
  <c r="G11" i="20" l="1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10" i="20"/>
  <c r="G11" i="19"/>
  <c r="G12" i="19"/>
  <c r="G13" i="19"/>
  <c r="G14" i="19"/>
  <c r="G15" i="19"/>
  <c r="G16" i="19"/>
  <c r="G17" i="19"/>
  <c r="G18" i="19"/>
  <c r="G19" i="19"/>
  <c r="G20" i="19"/>
  <c r="G21" i="19"/>
  <c r="G22" i="19"/>
  <c r="G23" i="19"/>
  <c r="G24" i="19"/>
  <c r="G25" i="19"/>
  <c r="G26" i="19"/>
  <c r="G27" i="19"/>
  <c r="G28" i="19"/>
  <c r="G29" i="19"/>
  <c r="G30" i="19"/>
  <c r="G31" i="19"/>
  <c r="G32" i="19"/>
  <c r="G33" i="19"/>
  <c r="G34" i="19"/>
  <c r="G35" i="19"/>
  <c r="G36" i="19"/>
  <c r="G37" i="19"/>
  <c r="G38" i="19"/>
  <c r="G39" i="19"/>
  <c r="G10" i="19"/>
  <c r="G11" i="18"/>
  <c r="G12" i="18"/>
  <c r="G13" i="18"/>
  <c r="G14" i="18"/>
  <c r="G15" i="18"/>
  <c r="G16" i="18"/>
  <c r="G17" i="18"/>
  <c r="G18" i="18"/>
  <c r="G19" i="18"/>
  <c r="G20" i="18"/>
  <c r="G21" i="18"/>
  <c r="G22" i="18"/>
  <c r="G23" i="18"/>
  <c r="G24" i="18"/>
  <c r="G25" i="18"/>
  <c r="G26" i="18"/>
  <c r="G27" i="18"/>
  <c r="G28" i="18"/>
  <c r="G29" i="18"/>
  <c r="G30" i="18"/>
  <c r="G31" i="18"/>
  <c r="G32" i="18"/>
  <c r="G33" i="18"/>
  <c r="G34" i="18"/>
  <c r="G35" i="18"/>
  <c r="G36" i="18"/>
  <c r="G37" i="18"/>
  <c r="G38" i="18"/>
  <c r="G39" i="18"/>
  <c r="G40" i="18"/>
  <c r="G10" i="18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G39" i="17"/>
  <c r="G10" i="17"/>
  <c r="G11" i="16"/>
  <c r="G12" i="16"/>
  <c r="G13" i="16"/>
  <c r="G14" i="16"/>
  <c r="G15" i="16"/>
  <c r="G16" i="16"/>
  <c r="G17" i="16"/>
  <c r="G18" i="16"/>
  <c r="G19" i="16"/>
  <c r="G20" i="16"/>
  <c r="G21" i="16"/>
  <c r="G22" i="16"/>
  <c r="G23" i="16"/>
  <c r="G24" i="16"/>
  <c r="G25" i="16"/>
  <c r="G26" i="16"/>
  <c r="G27" i="16"/>
  <c r="G28" i="16"/>
  <c r="G29" i="16"/>
  <c r="G30" i="16"/>
  <c r="G31" i="16"/>
  <c r="G32" i="16"/>
  <c r="G33" i="16"/>
  <c r="G34" i="16"/>
  <c r="G35" i="16"/>
  <c r="G36" i="16"/>
  <c r="G37" i="16"/>
  <c r="G38" i="16"/>
  <c r="G39" i="16"/>
  <c r="G40" i="16"/>
  <c r="G10" i="16"/>
  <c r="G11" i="15"/>
  <c r="G12" i="15"/>
  <c r="G13" i="15"/>
  <c r="G14" i="15"/>
  <c r="G15" i="15"/>
  <c r="G16" i="15"/>
  <c r="G17" i="15"/>
  <c r="G18" i="15"/>
  <c r="G19" i="15"/>
  <c r="G20" i="15"/>
  <c r="G21" i="15"/>
  <c r="G22" i="15"/>
  <c r="G23" i="15"/>
  <c r="G24" i="15"/>
  <c r="G25" i="15"/>
  <c r="G26" i="15"/>
  <c r="G27" i="15"/>
  <c r="G28" i="15"/>
  <c r="G29" i="15"/>
  <c r="G30" i="15"/>
  <c r="G31" i="15"/>
  <c r="G32" i="15"/>
  <c r="G33" i="15"/>
  <c r="G34" i="15"/>
  <c r="G35" i="15"/>
  <c r="G36" i="15"/>
  <c r="G37" i="15"/>
  <c r="G38" i="15"/>
  <c r="G39" i="15"/>
  <c r="G40" i="15"/>
  <c r="G11" i="14"/>
  <c r="G12" i="14"/>
  <c r="G13" i="14"/>
  <c r="G14" i="14"/>
  <c r="G15" i="14"/>
  <c r="G16" i="14"/>
  <c r="G17" i="14"/>
  <c r="G18" i="14"/>
  <c r="G19" i="14"/>
  <c r="G20" i="14"/>
  <c r="G21" i="14"/>
  <c r="G22" i="14"/>
  <c r="G23" i="14"/>
  <c r="G24" i="14"/>
  <c r="G25" i="14"/>
  <c r="G26" i="14"/>
  <c r="G27" i="14"/>
  <c r="G28" i="14"/>
  <c r="G29" i="14"/>
  <c r="G30" i="14"/>
  <c r="G31" i="14"/>
  <c r="G32" i="14"/>
  <c r="G33" i="14"/>
  <c r="G34" i="14"/>
  <c r="G35" i="14"/>
  <c r="G36" i="14"/>
  <c r="G37" i="14"/>
  <c r="G38" i="14"/>
  <c r="G39" i="14"/>
  <c r="G11" i="13"/>
  <c r="G12" i="13"/>
  <c r="G13" i="13"/>
  <c r="G14" i="13"/>
  <c r="G15" i="13"/>
  <c r="G16" i="13"/>
  <c r="G17" i="13"/>
  <c r="G18" i="13"/>
  <c r="G19" i="13"/>
  <c r="G20" i="13"/>
  <c r="G21" i="13"/>
  <c r="G22" i="13"/>
  <c r="G23" i="13"/>
  <c r="G24" i="13"/>
  <c r="G25" i="13"/>
  <c r="G26" i="13"/>
  <c r="G27" i="13"/>
  <c r="G28" i="13"/>
  <c r="G29" i="13"/>
  <c r="G30" i="13"/>
  <c r="G31" i="13"/>
  <c r="G32" i="13"/>
  <c r="G33" i="13"/>
  <c r="G34" i="13"/>
  <c r="G35" i="13"/>
  <c r="G36" i="13"/>
  <c r="G37" i="13"/>
  <c r="G38" i="13"/>
  <c r="G39" i="13"/>
  <c r="G40" i="13"/>
  <c r="G10" i="13"/>
  <c r="G11" i="11"/>
  <c r="G12" i="11"/>
  <c r="G13" i="11"/>
  <c r="G14" i="11"/>
  <c r="G15" i="11"/>
  <c r="G16" i="11"/>
  <c r="G17" i="11"/>
  <c r="G18" i="11"/>
  <c r="G19" i="11"/>
  <c r="G20" i="11"/>
  <c r="G21" i="11"/>
  <c r="G22" i="11"/>
  <c r="G23" i="11"/>
  <c r="G24" i="11"/>
  <c r="G25" i="11"/>
  <c r="G26" i="11"/>
  <c r="G27" i="11"/>
  <c r="G28" i="11"/>
  <c r="G29" i="11"/>
  <c r="G30" i="11"/>
  <c r="G31" i="11"/>
  <c r="G32" i="11"/>
  <c r="G33" i="11"/>
  <c r="G34" i="11"/>
  <c r="G35" i="11"/>
  <c r="G36" i="11"/>
  <c r="G37" i="11"/>
  <c r="G38" i="11"/>
  <c r="G39" i="11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27" i="10"/>
  <c r="G28" i="10"/>
  <c r="G29" i="10"/>
  <c r="G30" i="10"/>
  <c r="G31" i="10"/>
  <c r="G32" i="10"/>
  <c r="G33" i="10"/>
  <c r="G34" i="10"/>
  <c r="G35" i="10"/>
  <c r="G36" i="10"/>
  <c r="G37" i="10"/>
  <c r="G38" i="10"/>
  <c r="G39" i="10"/>
  <c r="G40" i="10"/>
  <c r="G10" i="10"/>
  <c r="G10" i="14"/>
  <c r="G11" i="9"/>
  <c r="G12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36" i="9"/>
  <c r="G37" i="9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B53" i="14"/>
  <c r="B54" i="18"/>
  <c r="B54" i="20"/>
  <c r="B53" i="19"/>
  <c r="B54" i="16"/>
  <c r="B53" i="17"/>
  <c r="B54" i="15"/>
  <c r="B54" i="13"/>
  <c r="B53" i="11"/>
  <c r="B54" i="10"/>
  <c r="B51" i="9"/>
  <c r="H4" i="9"/>
  <c r="H3" i="11"/>
  <c r="H3" i="9"/>
  <c r="F54" i="20"/>
  <c r="F53" i="19"/>
  <c r="F54" i="18"/>
  <c r="F53" i="17"/>
  <c r="F54" i="16"/>
  <c r="F54" i="15"/>
  <c r="F53" i="14"/>
  <c r="F54" i="13"/>
  <c r="F53" i="11"/>
  <c r="F54" i="10"/>
  <c r="F51" i="9"/>
  <c r="F66" i="20"/>
  <c r="F63" i="20"/>
  <c r="F60" i="20"/>
  <c r="F65" i="19"/>
  <c r="F62" i="19"/>
  <c r="F59" i="19"/>
  <c r="F66" i="18"/>
  <c r="F63" i="18"/>
  <c r="F60" i="18"/>
  <c r="F65" i="17"/>
  <c r="F62" i="17"/>
  <c r="F59" i="17"/>
  <c r="F66" i="16"/>
  <c r="F63" i="16"/>
  <c r="F60" i="16"/>
  <c r="F66" i="15"/>
  <c r="F63" i="15"/>
  <c r="F60" i="15"/>
  <c r="F65" i="14"/>
  <c r="F62" i="14"/>
  <c r="F59" i="14"/>
  <c r="F66" i="13"/>
  <c r="F63" i="13"/>
  <c r="F60" i="13"/>
  <c r="F65" i="11"/>
  <c r="F62" i="11"/>
  <c r="F59" i="11"/>
  <c r="F66" i="10"/>
  <c r="F63" i="10"/>
  <c r="F60" i="10"/>
  <c r="F57" i="9"/>
  <c r="F63" i="9"/>
  <c r="F60" i="9"/>
  <c r="J42" i="20"/>
  <c r="J41" i="19"/>
  <c r="J42" i="18"/>
  <c r="J41" i="17"/>
  <c r="J42" i="16"/>
  <c r="J42" i="15"/>
  <c r="J41" i="14"/>
  <c r="H9" i="14"/>
  <c r="J42" i="13"/>
  <c r="J41" i="11"/>
  <c r="J42" i="10"/>
  <c r="J39" i="9"/>
  <c r="H9" i="20"/>
  <c r="H9" i="19"/>
  <c r="H9" i="18"/>
  <c r="H9" i="17"/>
  <c r="H9" i="16"/>
  <c r="H9" i="15"/>
  <c r="H9" i="13"/>
  <c r="H9" i="11"/>
  <c r="H9" i="10"/>
  <c r="H9" i="9"/>
  <c r="H6" i="20"/>
  <c r="H6" i="19"/>
  <c r="H6" i="18"/>
  <c r="H6" i="17"/>
  <c r="H6" i="16"/>
  <c r="H6" i="15"/>
  <c r="H6" i="14"/>
  <c r="H6" i="13"/>
  <c r="H6" i="11"/>
  <c r="H6" i="10"/>
  <c r="D6" i="20"/>
  <c r="D6" i="19"/>
  <c r="D6" i="18"/>
  <c r="D6" i="17"/>
  <c r="D6" i="16"/>
  <c r="D6" i="15"/>
  <c r="D6" i="14"/>
  <c r="D6" i="13"/>
  <c r="D6" i="11"/>
  <c r="D6" i="10"/>
  <c r="H6" i="9"/>
  <c r="D6" i="9"/>
  <c r="H3" i="20"/>
  <c r="H3" i="19"/>
  <c r="H3" i="18"/>
  <c r="H3" i="17"/>
  <c r="H3" i="16"/>
  <c r="H3" i="15"/>
  <c r="H3" i="14"/>
  <c r="H3" i="13"/>
  <c r="H3" i="10"/>
  <c r="E12" i="6"/>
  <c r="E13" i="6"/>
  <c r="E24" i="6"/>
  <c r="E25" i="6"/>
  <c r="E31" i="6"/>
  <c r="E32" i="6"/>
  <c r="E33" i="6"/>
  <c r="E34" i="6"/>
  <c r="E35" i="6"/>
  <c r="E38" i="6"/>
  <c r="E39" i="6"/>
  <c r="E40" i="6"/>
  <c r="E10" i="6"/>
  <c r="G41" i="6"/>
  <c r="H4" i="19"/>
  <c r="H4" i="20"/>
  <c r="H4" i="11"/>
  <c r="H4" i="15"/>
  <c r="H4" i="16"/>
  <c r="H4" i="13"/>
  <c r="H4" i="17"/>
  <c r="H4" i="10"/>
  <c r="H4" i="14"/>
  <c r="H4" i="18"/>
  <c r="G10" i="8" l="1"/>
  <c r="G41" i="8" s="1"/>
  <c r="E41" i="8"/>
  <c r="E42" i="8" s="1"/>
  <c r="E38" i="9"/>
  <c r="E40" i="11"/>
  <c r="E41" i="10"/>
  <c r="E41" i="15"/>
  <c r="E41" i="13"/>
  <c r="E40" i="14"/>
  <c r="G10" i="9"/>
  <c r="G38" i="9" s="1"/>
  <c r="G40" i="14"/>
  <c r="E41" i="16"/>
  <c r="E41" i="18"/>
  <c r="E40" i="17"/>
  <c r="E40" i="19"/>
  <c r="E41" i="20"/>
  <c r="E41" i="6"/>
  <c r="E42" i="6" s="1"/>
  <c r="G10" i="15"/>
  <c r="G41" i="15" s="1"/>
  <c r="G41" i="16"/>
  <c r="G41" i="13"/>
  <c r="G40" i="17"/>
  <c r="G40" i="19"/>
  <c r="G41" i="10"/>
  <c r="G41" i="18"/>
  <c r="G41" i="20"/>
  <c r="G10" i="11"/>
  <c r="G40" i="11" s="1"/>
  <c r="E39" i="9" l="1"/>
  <c r="E41" i="19"/>
  <c r="E41" i="11"/>
  <c r="E41" i="17"/>
  <c r="E42" i="18"/>
  <c r="E42" i="16"/>
  <c r="E42" i="13"/>
  <c r="E41" i="14"/>
  <c r="E42" i="20"/>
  <c r="E42" i="15"/>
  <c r="E42" i="10"/>
</calcChain>
</file>

<file path=xl/sharedStrings.xml><?xml version="1.0" encoding="utf-8"?>
<sst xmlns="http://schemas.openxmlformats.org/spreadsheetml/2006/main" count="969" uniqueCount="72">
  <si>
    <t>celkem Kč</t>
  </si>
  <si>
    <t>stručný popis činnosti</t>
  </si>
  <si>
    <t>od</t>
  </si>
  <si>
    <t>do</t>
  </si>
  <si>
    <t>Kč za hodinu</t>
  </si>
  <si>
    <t>Součet</t>
  </si>
  <si>
    <t>datum</t>
  </si>
  <si>
    <t>výkon práce</t>
  </si>
  <si>
    <t>počet hodin</t>
  </si>
  <si>
    <t>po</t>
  </si>
  <si>
    <t>út</t>
  </si>
  <si>
    <t>st</t>
  </si>
  <si>
    <t>čt</t>
  </si>
  <si>
    <t>pá</t>
  </si>
  <si>
    <t>so</t>
  </si>
  <si>
    <t>ne</t>
  </si>
  <si>
    <t>OEČ zaměstnance:</t>
  </si>
  <si>
    <t>Jméno a příjmení zaměstnance:</t>
  </si>
  <si>
    <t>VYUČTOVÁNÍ za měsíc</t>
  </si>
  <si>
    <r>
      <t>Výsledek práce</t>
    </r>
    <r>
      <rPr>
        <vertAlign val="superscript"/>
        <sz val="11"/>
        <color theme="1"/>
        <rFont val="Calibri"/>
        <family val="2"/>
        <charset val="238"/>
        <scheme val="minor"/>
      </rPr>
      <t>*)</t>
    </r>
  </si>
  <si>
    <t>(pracoviště HZS ČR) a zaevidován pod číslem</t>
  </si>
  <si>
    <r>
      <t xml:space="preserve">na základě uzavřené </t>
    </r>
    <r>
      <rPr>
        <b/>
        <sz val="10"/>
        <rFont val="Calibri"/>
        <family val="2"/>
        <charset val="238"/>
        <scheme val="minor"/>
      </rPr>
      <t>dohody o provedení práce</t>
    </r>
    <r>
      <rPr>
        <sz val="10"/>
        <rFont val="Calibri"/>
        <family val="2"/>
        <charset val="238"/>
        <scheme val="minor"/>
      </rPr>
      <t xml:space="preserve"> * podle § 75 zákoníku práce č.:</t>
    </r>
  </si>
  <si>
    <r>
      <t xml:space="preserve">na základě uzavřené </t>
    </r>
    <r>
      <rPr>
        <b/>
        <sz val="10"/>
        <rFont val="Calibri"/>
        <family val="2"/>
        <charset val="238"/>
        <scheme val="minor"/>
      </rPr>
      <t>dohody o pracovní činnosti</t>
    </r>
    <r>
      <rPr>
        <sz val="10"/>
        <rFont val="Calibri"/>
        <family val="2"/>
        <charset val="238"/>
        <scheme val="minor"/>
      </rPr>
      <t xml:space="preserve"> * podle § 76 zákoníku práce č.:</t>
    </r>
  </si>
  <si>
    <t>.</t>
  </si>
  <si>
    <t>Potvrzuji, že (v případě nehmotného plnění, např. konzultace, výuka nebo praktický výcvik) byly splněny</t>
  </si>
  <si>
    <t>V</t>
  </si>
  <si>
    <t>dne</t>
  </si>
  <si>
    <t>jméno(a), příjmení a podpis pověřeného zaměstnance</t>
  </si>
  <si>
    <t>Odměna je splatná v prvním výplatním termínu zaměstnavatele po odevzdání práce.</t>
  </si>
  <si>
    <t>jméno(a), příjmení a podpis vedoucího zaměstnance</t>
  </si>
  <si>
    <t>jméno(a), příjmení a podpis správce rozpočtu</t>
  </si>
  <si>
    <t>jméno(a), příjmení a podpis příkazce operace</t>
  </si>
  <si>
    <t>(projekt, posudek apod.)</t>
  </si>
  <si>
    <t>je uložen u</t>
  </si>
  <si>
    <r>
      <t>podmínky stanovené v dohodě</t>
    </r>
    <r>
      <rPr>
        <vertAlign val="superscript"/>
        <sz val="11"/>
        <color theme="1"/>
        <rFont val="Calibri"/>
        <family val="2"/>
        <charset val="238"/>
        <scheme val="minor"/>
      </rPr>
      <t>*)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</si>
  <si>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vertAlign val="superscript"/>
        <sz val="11"/>
        <color theme="1"/>
        <rFont val="Calibri"/>
        <family val="2"/>
        <charset val="238"/>
        <scheme val="minor"/>
      </rPr>
      <t>*)</t>
    </r>
    <r>
      <rPr>
        <sz val="11"/>
        <color theme="1"/>
        <rFont val="Calibri"/>
        <family val="2"/>
        <charset val="238"/>
        <scheme val="minor"/>
      </rPr>
      <t xml:space="preserve"> Nehodící se škrtněte</t>
    </r>
  </si>
  <si>
    <t>Josef Novák</t>
  </si>
  <si>
    <t>7:00</t>
  </si>
  <si>
    <t>10:00</t>
  </si>
  <si>
    <t>HSOS-</t>
  </si>
  <si>
    <t>Ostravě</t>
  </si>
  <si>
    <t>dozorčí, vrátný</t>
  </si>
  <si>
    <t>Schvaluji a souhlasím s výplatou sjednané odměny na účet zaměstnance.</t>
  </si>
  <si>
    <t>CELKEM od počátku roku</t>
  </si>
  <si>
    <t xml:space="preserve">VZOR </t>
  </si>
  <si>
    <t>Datum:</t>
  </si>
  <si>
    <t>Vypracoval:</t>
  </si>
  <si>
    <t>Podpis:</t>
  </si>
  <si>
    <t>Potvrzuji, že zaměstnanec vykonal práci ve vykázaném rozsahu a splnil zadané úkoly v požadovaném rozsahu,</t>
  </si>
  <si>
    <t>kvalitě a termínu.</t>
  </si>
  <si>
    <t>pa</t>
  </si>
  <si>
    <r>
      <t xml:space="preserve">na základě uzavřené </t>
    </r>
    <r>
      <rPr>
        <b/>
        <strike/>
        <sz val="10"/>
        <rFont val="Calibri"/>
        <family val="2"/>
        <charset val="238"/>
        <scheme val="minor"/>
      </rPr>
      <t>dohody o provedení práce</t>
    </r>
    <r>
      <rPr>
        <strike/>
        <sz val="10"/>
        <rFont val="Calibri"/>
        <family val="2"/>
        <charset val="238"/>
        <scheme val="minor"/>
      </rPr>
      <t xml:space="preserve"> * podle § 75 zákoníku práce č.:</t>
    </r>
  </si>
  <si>
    <t>Ing. Martin Nekula, MBA</t>
  </si>
  <si>
    <t>Bc. Daniela Budinová</t>
  </si>
  <si>
    <t>7:00-15:30 výkon práce, nemoc</t>
  </si>
  <si>
    <t>3 hod DOVOLENÁ</t>
  </si>
  <si>
    <t>3  hod DOVOLENÁ</t>
  </si>
  <si>
    <t>1/2026</t>
  </si>
  <si>
    <t>2/2026</t>
  </si>
  <si>
    <t>3/2026</t>
  </si>
  <si>
    <t>4/2026</t>
  </si>
  <si>
    <t>5/2026</t>
  </si>
  <si>
    <t>6/2026</t>
  </si>
  <si>
    <t>7/2026</t>
  </si>
  <si>
    <t>8/2026</t>
  </si>
  <si>
    <t>9/2026</t>
  </si>
  <si>
    <t>10/2026</t>
  </si>
  <si>
    <t>11/2026</t>
  </si>
  <si>
    <t>12/2026</t>
  </si>
  <si>
    <t>HASÍK</t>
  </si>
  <si>
    <r>
      <rPr>
        <sz val="10"/>
        <rFont val="Calibri"/>
        <family val="2"/>
        <charset val="238"/>
        <scheme val="minor"/>
      </rPr>
      <t xml:space="preserve">na základě uzavřené </t>
    </r>
    <r>
      <rPr>
        <b/>
        <sz val="10"/>
        <rFont val="Calibri"/>
        <family val="2"/>
        <charset val="238"/>
        <scheme val="minor"/>
      </rPr>
      <t>dohody o provedení práce</t>
    </r>
    <r>
      <rPr>
        <sz val="10"/>
        <rFont val="Calibri"/>
        <family val="2"/>
        <charset val="238"/>
        <scheme val="minor"/>
      </rPr>
      <t xml:space="preserve"> * podle § 75 zákoníku práce č.:</t>
    </r>
  </si>
  <si>
    <r>
      <rPr>
        <strike/>
        <sz val="10"/>
        <rFont val="Calibri"/>
        <family val="2"/>
        <charset val="238"/>
        <scheme val="minor"/>
      </rPr>
      <t xml:space="preserve">na základě uzavřené </t>
    </r>
    <r>
      <rPr>
        <b/>
        <strike/>
        <sz val="10"/>
        <rFont val="Calibri"/>
        <family val="2"/>
        <charset val="238"/>
        <scheme val="minor"/>
      </rPr>
      <t>dohody o pracovní činnosti</t>
    </r>
    <r>
      <rPr>
        <strike/>
        <sz val="10"/>
        <rFont val="Calibri"/>
        <family val="2"/>
        <charset val="238"/>
        <scheme val="minor"/>
      </rPr>
      <t xml:space="preserve"> * podle § 76 zákoníku práce č.: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</si>
</sst>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h]:mm"/>
    <numFmt numFmtId="165" formatCode="#,##0.00\ &quot;Kč&quot;"/>
    <numFmt numFmtId="166" formatCode="#,##0\ &quot;Kč&quot;"/>
    <numFmt numFmtId="167" formatCode="0;\-0;;@"/>
  </numFmts>
  <fonts count="24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FF0000"/>
      <name val="Blackadder ITC"/>
      <family val="5"/>
    </font>
    <font>
      <b/>
      <sz val="11"/>
      <color rgb="FFFF0000"/>
      <name val="Calibri"/>
      <family val="2"/>
      <charset val="238"/>
      <scheme val="minor"/>
    </font>
    <font>
      <sz val="11"/>
      <name val="Blackadder ITC"/>
      <family val="5"/>
    </font>
    <font>
      <strike/>
      <sz val="10"/>
      <name val="Calibri"/>
      <family val="2"/>
      <charset val="238"/>
      <scheme val="minor"/>
    </font>
    <font>
      <b/>
      <strike/>
      <sz val="10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lightGray">
        <bgColor auto="1"/>
      </patternFill>
    </fill>
    <fill>
      <patternFill patternType="lightGray">
        <fgColor auto="1"/>
        <bgColor auto="1"/>
      </patternFill>
    </fill>
    <fill>
      <patternFill patternType="solid">
        <fgColor theme="0" tint="-0.24994659260841701"/>
        <bgColor indexed="64"/>
      </patternFill>
    </fill>
    <fill>
      <patternFill patternType="lightGray"/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5">
    <xf numFmtId="0" fontId="0" fillId="0" borderId="0" xfId="0"/>
    <xf numFmtId="165" fontId="5" fillId="0" borderId="28" xfId="1" applyNumberFormat="1" applyFont="1" applyBorder="1" applyProtection="1">
      <protection hidden="1"/>
    </xf>
    <xf numFmtId="0" fontId="0" fillId="0" borderId="0" xfId="0" applyProtection="1">
      <protection hidden="1"/>
    </xf>
    <xf numFmtId="0" fontId="6" fillId="0" borderId="0" xfId="0" applyFont="1" applyProtection="1">
      <protection hidden="1"/>
    </xf>
    <xf numFmtId="20" fontId="0" fillId="0" borderId="0" xfId="0" applyNumberFormat="1" applyProtection="1">
      <protection hidden="1"/>
    </xf>
    <xf numFmtId="2" fontId="0" fillId="0" borderId="0" xfId="0" applyNumberFormat="1" applyProtection="1">
      <protection hidden="1"/>
    </xf>
    <xf numFmtId="164" fontId="5" fillId="0" borderId="28" xfId="1" applyNumberFormat="1" applyFont="1" applyBorder="1" applyAlignment="1" applyProtection="1">
      <alignment horizontal="center"/>
      <protection hidden="1"/>
    </xf>
    <xf numFmtId="164" fontId="5" fillId="5" borderId="1" xfId="1" applyNumberFormat="1" applyFont="1" applyFill="1" applyBorder="1" applyAlignment="1" applyProtection="1">
      <alignment horizontal="center"/>
      <protection hidden="1"/>
    </xf>
    <xf numFmtId="164" fontId="5" fillId="0" borderId="1" xfId="1" applyNumberFormat="1" applyFont="1" applyBorder="1" applyAlignment="1" applyProtection="1">
      <alignment horizontal="center"/>
      <protection hidden="1"/>
    </xf>
    <xf numFmtId="0" fontId="6" fillId="0" borderId="0" xfId="0" applyFont="1" applyAlignment="1" applyProtection="1">
      <alignment wrapText="1"/>
      <protection hidden="1"/>
    </xf>
    <xf numFmtId="0" fontId="5" fillId="0" borderId="0" xfId="0" applyFont="1" applyProtection="1">
      <protection hidden="1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1" applyFont="1" applyProtection="1">
      <protection locked="0"/>
    </xf>
    <xf numFmtId="0" fontId="6" fillId="0" borderId="0" xfId="1" applyFont="1" applyProtection="1">
      <protection locked="0"/>
    </xf>
    <xf numFmtId="0" fontId="2" fillId="0" borderId="0" xfId="0" applyFont="1" applyProtection="1"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right"/>
      <protection locked="0"/>
    </xf>
    <xf numFmtId="0" fontId="6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center"/>
      <protection locked="0"/>
    </xf>
    <xf numFmtId="14" fontId="9" fillId="0" borderId="0" xfId="0" applyNumberFormat="1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0" fillId="3" borderId="0" xfId="0" applyFill="1" applyProtection="1">
      <protection locked="0"/>
    </xf>
    <xf numFmtId="0" fontId="0" fillId="4" borderId="0" xfId="0" applyFill="1" applyProtection="1">
      <protection locked="0"/>
    </xf>
    <xf numFmtId="164" fontId="9" fillId="0" borderId="23" xfId="1" applyNumberFormat="1" applyFont="1" applyBorder="1" applyAlignment="1" applyProtection="1">
      <alignment horizontal="center"/>
      <protection locked="0"/>
    </xf>
    <xf numFmtId="164" fontId="9" fillId="0" borderId="24" xfId="1" applyNumberFormat="1" applyFont="1" applyBorder="1" applyAlignment="1" applyProtection="1">
      <alignment horizontal="center"/>
      <protection locked="0"/>
    </xf>
    <xf numFmtId="164" fontId="9" fillId="0" borderId="12" xfId="1" applyNumberFormat="1" applyFont="1" applyBorder="1" applyAlignment="1" applyProtection="1">
      <alignment horizontal="center"/>
      <protection locked="0"/>
    </xf>
    <xf numFmtId="164" fontId="9" fillId="0" borderId="3" xfId="1" applyNumberFormat="1" applyFont="1" applyBorder="1" applyAlignment="1" applyProtection="1">
      <alignment horizontal="center"/>
      <protection locked="0"/>
    </xf>
    <xf numFmtId="164" fontId="9" fillId="2" borderId="12" xfId="1" applyNumberFormat="1" applyFont="1" applyFill="1" applyBorder="1" applyAlignment="1" applyProtection="1">
      <alignment horizontal="center"/>
      <protection locked="0"/>
    </xf>
    <xf numFmtId="164" fontId="9" fillId="2" borderId="3" xfId="1" applyNumberFormat="1" applyFont="1" applyFill="1" applyBorder="1" applyAlignment="1" applyProtection="1">
      <alignment horizontal="center"/>
      <protection locked="0"/>
    </xf>
    <xf numFmtId="164" fontId="9" fillId="0" borderId="15" xfId="1" applyNumberFormat="1" applyFont="1" applyBorder="1" applyAlignment="1" applyProtection="1">
      <alignment horizontal="center"/>
      <protection locked="0"/>
    </xf>
    <xf numFmtId="164" fontId="9" fillId="0" borderId="7" xfId="1" applyNumberFormat="1" applyFont="1" applyBorder="1" applyAlignment="1" applyProtection="1">
      <alignment horizontal="center"/>
      <protection locked="0"/>
    </xf>
    <xf numFmtId="166" fontId="9" fillId="0" borderId="24" xfId="1" applyNumberFormat="1" applyFont="1" applyBorder="1" applyAlignment="1" applyProtection="1">
      <alignment horizontal="right"/>
      <protection locked="0"/>
    </xf>
    <xf numFmtId="166" fontId="9" fillId="0" borderId="3" xfId="1" applyNumberFormat="1" applyFont="1" applyBorder="1" applyAlignment="1" applyProtection="1">
      <alignment horizontal="right"/>
      <protection locked="0"/>
    </xf>
    <xf numFmtId="166" fontId="9" fillId="2" borderId="3" xfId="1" applyNumberFormat="1" applyFont="1" applyFill="1" applyBorder="1" applyAlignment="1" applyProtection="1">
      <alignment horizontal="right"/>
      <protection locked="0"/>
    </xf>
    <xf numFmtId="166" fontId="9" fillId="0" borderId="7" xfId="1" applyNumberFormat="1" applyFont="1" applyBorder="1" applyAlignment="1" applyProtection="1">
      <alignment horizontal="right"/>
      <protection locked="0"/>
    </xf>
    <xf numFmtId="164" fontId="6" fillId="0" borderId="44" xfId="1" applyNumberFormat="1" applyFont="1" applyBorder="1" applyAlignment="1" applyProtection="1">
      <alignment horizontal="center"/>
      <protection locked="0"/>
    </xf>
    <xf numFmtId="164" fontId="6" fillId="0" borderId="3" xfId="1" applyNumberFormat="1" applyFont="1" applyBorder="1" applyAlignment="1" applyProtection="1">
      <alignment horizontal="center"/>
      <protection locked="0"/>
    </xf>
    <xf numFmtId="164" fontId="6" fillId="2" borderId="44" xfId="1" applyNumberFormat="1" applyFont="1" applyFill="1" applyBorder="1" applyAlignment="1" applyProtection="1">
      <alignment horizontal="center"/>
      <protection locked="0"/>
    </xf>
    <xf numFmtId="164" fontId="6" fillId="2" borderId="3" xfId="1" applyNumberFormat="1" applyFont="1" applyFill="1" applyBorder="1" applyAlignment="1" applyProtection="1">
      <alignment horizontal="center"/>
      <protection locked="0"/>
    </xf>
    <xf numFmtId="166" fontId="6" fillId="0" borderId="3" xfId="1" applyNumberFormat="1" applyFont="1" applyBorder="1" applyAlignment="1" applyProtection="1">
      <alignment horizontal="right"/>
      <protection locked="0"/>
    </xf>
    <xf numFmtId="166" fontId="6" fillId="2" borderId="3" xfId="1" applyNumberFormat="1" applyFont="1" applyFill="1" applyBorder="1" applyAlignment="1" applyProtection="1">
      <alignment horizontal="right"/>
      <protection locked="0"/>
    </xf>
    <xf numFmtId="164" fontId="6" fillId="2" borderId="7" xfId="1" applyNumberFormat="1" applyFont="1" applyFill="1" applyBorder="1" applyAlignment="1" applyProtection="1">
      <alignment horizontal="center"/>
      <protection locked="0"/>
    </xf>
    <xf numFmtId="166" fontId="6" fillId="2" borderId="7" xfId="1" applyNumberFormat="1" applyFont="1" applyFill="1" applyBorder="1" applyAlignment="1" applyProtection="1">
      <alignment horizontal="right"/>
      <protection locked="0"/>
    </xf>
    <xf numFmtId="49" fontId="6" fillId="0" borderId="26" xfId="1" applyNumberFormat="1" applyFont="1" applyBorder="1" applyAlignment="1" applyProtection="1">
      <alignment horizontal="center"/>
      <protection locked="0"/>
    </xf>
    <xf numFmtId="0" fontId="6" fillId="0" borderId="26" xfId="1" applyFont="1" applyBorder="1" applyAlignment="1" applyProtection="1">
      <alignment horizontal="center"/>
      <protection locked="0"/>
    </xf>
    <xf numFmtId="0" fontId="6" fillId="2" borderId="26" xfId="1" applyFont="1" applyFill="1" applyBorder="1" applyAlignment="1" applyProtection="1">
      <alignment horizontal="center"/>
      <protection locked="0"/>
    </xf>
    <xf numFmtId="0" fontId="6" fillId="0" borderId="27" xfId="1" applyFont="1" applyBorder="1" applyAlignment="1" applyProtection="1">
      <alignment horizontal="center"/>
      <protection locked="0"/>
    </xf>
    <xf numFmtId="0" fontId="5" fillId="0" borderId="15" xfId="1" applyFont="1" applyBorder="1" applyAlignment="1" applyProtection="1">
      <alignment horizontal="center" vertical="center"/>
      <protection locked="0"/>
    </xf>
    <xf numFmtId="0" fontId="5" fillId="0" borderId="7" xfId="1" applyFont="1" applyBorder="1" applyAlignment="1" applyProtection="1">
      <alignment horizontal="center" vertical="center"/>
      <protection locked="0"/>
    </xf>
    <xf numFmtId="0" fontId="6" fillId="0" borderId="25" xfId="1" applyFont="1" applyBorder="1" applyAlignment="1" applyProtection="1">
      <alignment horizontal="center"/>
      <protection locked="0"/>
    </xf>
    <xf numFmtId="0" fontId="0" fillId="0" borderId="36" xfId="0" applyBorder="1" applyAlignment="1" applyProtection="1">
      <alignment horizontal="center"/>
      <protection locked="0"/>
    </xf>
    <xf numFmtId="0" fontId="0" fillId="0" borderId="32" xfId="0" applyBorder="1" applyAlignment="1" applyProtection="1">
      <alignment horizontal="center"/>
      <protection locked="0"/>
    </xf>
    <xf numFmtId="0" fontId="0" fillId="2" borderId="32" xfId="0" applyFill="1" applyBorder="1" applyAlignment="1" applyProtection="1">
      <alignment horizontal="center"/>
      <protection locked="0"/>
    </xf>
    <xf numFmtId="0" fontId="0" fillId="0" borderId="33" xfId="0" applyBorder="1" applyAlignment="1" applyProtection="1">
      <alignment horizontal="center"/>
      <protection locked="0"/>
    </xf>
    <xf numFmtId="164" fontId="6" fillId="2" borderId="3" xfId="1" applyNumberFormat="1" applyFont="1" applyFill="1" applyBorder="1" applyAlignment="1" applyProtection="1">
      <alignment horizontal="center"/>
      <protection hidden="1"/>
    </xf>
    <xf numFmtId="164" fontId="6" fillId="0" borderId="3" xfId="1" applyNumberFormat="1" applyFont="1" applyBorder="1" applyAlignment="1" applyProtection="1">
      <alignment horizontal="center"/>
      <protection hidden="1"/>
    </xf>
    <xf numFmtId="165" fontId="6" fillId="0" borderId="3" xfId="1" applyNumberFormat="1" applyFont="1" applyBorder="1" applyAlignment="1" applyProtection="1">
      <alignment horizontal="right"/>
      <protection hidden="1"/>
    </xf>
    <xf numFmtId="0" fontId="6" fillId="0" borderId="0" xfId="0" applyFont="1" applyAlignment="1" applyProtection="1">
      <alignment horizontal="center"/>
      <protection hidden="1"/>
    </xf>
    <xf numFmtId="0" fontId="4" fillId="0" borderId="0" xfId="1" applyFont="1" applyProtection="1">
      <protection hidden="1"/>
    </xf>
    <xf numFmtId="0" fontId="6" fillId="0" borderId="0" xfId="1" applyFont="1" applyProtection="1">
      <protection hidden="1"/>
    </xf>
    <xf numFmtId="0" fontId="6" fillId="0" borderId="0" xfId="1" applyFont="1" applyAlignment="1" applyProtection="1">
      <alignment horizontal="center"/>
      <protection hidden="1"/>
    </xf>
    <xf numFmtId="2" fontId="6" fillId="0" borderId="0" xfId="0" applyNumberFormat="1" applyFont="1" applyProtection="1">
      <protection hidden="1"/>
    </xf>
    <xf numFmtId="0" fontId="5" fillId="0" borderId="0" xfId="1" applyFont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alignment horizontal="left"/>
      <protection hidden="1"/>
    </xf>
    <xf numFmtId="0" fontId="0" fillId="0" borderId="0" xfId="0" applyAlignment="1" applyProtection="1">
      <alignment horizontal="right"/>
      <protection hidden="1"/>
    </xf>
    <xf numFmtId="0" fontId="6" fillId="0" borderId="0" xfId="0" applyFont="1" applyAlignment="1" applyProtection="1">
      <alignment horizontal="left"/>
      <protection hidden="1"/>
    </xf>
    <xf numFmtId="0" fontId="5" fillId="0" borderId="45" xfId="1" applyFont="1" applyBorder="1" applyAlignment="1" applyProtection="1">
      <alignment horizontal="center" vertical="center"/>
      <protection hidden="1"/>
    </xf>
    <xf numFmtId="0" fontId="5" fillId="0" borderId="19" xfId="1" applyFont="1" applyBorder="1" applyAlignment="1" applyProtection="1">
      <alignment horizontal="center" vertical="center"/>
      <protection hidden="1"/>
    </xf>
    <xf numFmtId="0" fontId="5" fillId="0" borderId="8" xfId="1" applyFont="1" applyBorder="1" applyAlignment="1" applyProtection="1">
      <alignment horizontal="center" vertical="center"/>
      <protection hidden="1"/>
    </xf>
    <xf numFmtId="164" fontId="6" fillId="2" borderId="21" xfId="1" applyNumberFormat="1" applyFont="1" applyFill="1" applyBorder="1" applyAlignment="1" applyProtection="1">
      <alignment horizontal="center"/>
      <protection locked="0"/>
    </xf>
    <xf numFmtId="165" fontId="6" fillId="2" borderId="3" xfId="1" applyNumberFormat="1" applyFont="1" applyFill="1" applyBorder="1" applyAlignment="1" applyProtection="1">
      <alignment horizontal="right"/>
      <protection hidden="1"/>
    </xf>
    <xf numFmtId="49" fontId="6" fillId="0" borderId="26" xfId="1" applyNumberFormat="1" applyFont="1" applyBorder="1" applyAlignment="1" applyProtection="1">
      <alignment horizontal="center"/>
      <protection hidden="1"/>
    </xf>
    <xf numFmtId="0" fontId="6" fillId="0" borderId="26" xfId="1" applyFont="1" applyBorder="1" applyAlignment="1" applyProtection="1">
      <alignment horizontal="center"/>
      <protection hidden="1"/>
    </xf>
    <xf numFmtId="0" fontId="6" fillId="2" borderId="26" xfId="1" applyFont="1" applyFill="1" applyBorder="1" applyAlignment="1" applyProtection="1">
      <alignment horizontal="center"/>
      <protection hidden="1"/>
    </xf>
    <xf numFmtId="0" fontId="0" fillId="0" borderId="0" xfId="0" applyAlignment="1" applyProtection="1">
      <alignment wrapText="1"/>
      <protection hidden="1"/>
    </xf>
    <xf numFmtId="0" fontId="5" fillId="0" borderId="49" xfId="1" applyFont="1" applyBorder="1" applyAlignment="1" applyProtection="1">
      <alignment horizontal="center" vertical="center"/>
      <protection hidden="1"/>
    </xf>
    <xf numFmtId="49" fontId="6" fillId="2" borderId="26" xfId="1" applyNumberFormat="1" applyFont="1" applyFill="1" applyBorder="1" applyAlignment="1" applyProtection="1">
      <alignment horizontal="center"/>
      <protection hidden="1"/>
    </xf>
    <xf numFmtId="14" fontId="6" fillId="0" borderId="0" xfId="0" applyNumberFormat="1" applyFont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hidden="1"/>
    </xf>
    <xf numFmtId="0" fontId="2" fillId="0" borderId="9" xfId="0" applyFont="1" applyBorder="1" applyAlignment="1" applyProtection="1">
      <alignment horizontal="center"/>
      <protection hidden="1"/>
    </xf>
    <xf numFmtId="0" fontId="2" fillId="2" borderId="14" xfId="0" applyFont="1" applyFill="1" applyBorder="1" applyAlignment="1" applyProtection="1">
      <alignment horizontal="center"/>
      <protection hidden="1"/>
    </xf>
    <xf numFmtId="165" fontId="6" fillId="2" borderId="7" xfId="1" applyNumberFormat="1" applyFont="1" applyFill="1" applyBorder="1" applyAlignment="1" applyProtection="1">
      <alignment horizontal="right"/>
      <protection hidden="1"/>
    </xf>
    <xf numFmtId="0" fontId="5" fillId="0" borderId="21" xfId="1" applyFont="1" applyBorder="1" applyAlignment="1" applyProtection="1">
      <alignment horizontal="center" vertical="center"/>
      <protection hidden="1"/>
    </xf>
    <xf numFmtId="165" fontId="9" fillId="0" borderId="34" xfId="1" applyNumberFormat="1" applyFont="1" applyBorder="1" applyAlignment="1" applyProtection="1">
      <alignment horizontal="right"/>
      <protection locked="0"/>
    </xf>
    <xf numFmtId="165" fontId="9" fillId="0" borderId="11" xfId="1" applyNumberFormat="1" applyFont="1" applyBorder="1" applyAlignment="1" applyProtection="1">
      <alignment horizontal="right"/>
      <protection locked="0"/>
    </xf>
    <xf numFmtId="165" fontId="9" fillId="2" borderId="11" xfId="1" applyNumberFormat="1" applyFont="1" applyFill="1" applyBorder="1" applyAlignment="1" applyProtection="1">
      <alignment horizontal="right"/>
      <protection locked="0"/>
    </xf>
    <xf numFmtId="165" fontId="9" fillId="0" borderId="13" xfId="1" applyNumberFormat="1" applyFont="1" applyBorder="1" applyAlignment="1" applyProtection="1">
      <alignment horizontal="right"/>
      <protection locked="0"/>
    </xf>
    <xf numFmtId="0" fontId="5" fillId="0" borderId="15" xfId="1" applyFont="1" applyBorder="1" applyAlignment="1" applyProtection="1">
      <alignment horizontal="center" vertical="center"/>
      <protection hidden="1"/>
    </xf>
    <xf numFmtId="0" fontId="5" fillId="0" borderId="7" xfId="1" applyFont="1" applyBorder="1" applyAlignment="1" applyProtection="1">
      <alignment horizontal="center" vertical="center"/>
      <protection hidden="1"/>
    </xf>
    <xf numFmtId="0" fontId="2" fillId="2" borderId="2" xfId="0" applyFont="1" applyFill="1" applyBorder="1" applyAlignment="1" applyProtection="1">
      <alignment horizontal="center"/>
      <protection hidden="1"/>
    </xf>
    <xf numFmtId="164" fontId="6" fillId="2" borderId="55" xfId="1" applyNumberFormat="1" applyFont="1" applyFill="1" applyBorder="1" applyAlignment="1" applyProtection="1">
      <alignment horizontal="center"/>
      <protection hidden="1"/>
    </xf>
    <xf numFmtId="0" fontId="5" fillId="0" borderId="13" xfId="1" applyFont="1" applyBorder="1" applyAlignment="1" applyProtection="1">
      <alignment horizontal="center" vertical="center"/>
      <protection hidden="1"/>
    </xf>
    <xf numFmtId="0" fontId="6" fillId="6" borderId="26" xfId="1" applyFont="1" applyFill="1" applyBorder="1" applyAlignment="1" applyProtection="1">
      <alignment horizontal="center"/>
      <protection hidden="1"/>
    </xf>
    <xf numFmtId="0" fontId="2" fillId="6" borderId="9" xfId="0" applyFont="1" applyFill="1" applyBorder="1" applyAlignment="1" applyProtection="1">
      <alignment horizontal="center"/>
      <protection hidden="1"/>
    </xf>
    <xf numFmtId="164" fontId="6" fillId="6" borderId="44" xfId="1" applyNumberFormat="1" applyFont="1" applyFill="1" applyBorder="1" applyAlignment="1" applyProtection="1">
      <alignment horizontal="center"/>
      <protection locked="0"/>
    </xf>
    <xf numFmtId="164" fontId="6" fillId="6" borderId="3" xfId="1" applyNumberFormat="1" applyFont="1" applyFill="1" applyBorder="1" applyAlignment="1" applyProtection="1">
      <alignment horizontal="center"/>
      <protection locked="0"/>
    </xf>
    <xf numFmtId="166" fontId="6" fillId="6" borderId="3" xfId="1" applyNumberFormat="1" applyFont="1" applyFill="1" applyBorder="1" applyAlignment="1" applyProtection="1">
      <alignment horizontal="right"/>
      <protection locked="0"/>
    </xf>
    <xf numFmtId="165" fontId="6" fillId="6" borderId="3" xfId="1" applyNumberFormat="1" applyFont="1" applyFill="1" applyBorder="1" applyAlignment="1" applyProtection="1">
      <alignment horizontal="right"/>
      <protection hidden="1"/>
    </xf>
    <xf numFmtId="0" fontId="2" fillId="7" borderId="2" xfId="0" applyFont="1" applyFill="1" applyBorder="1" applyAlignment="1" applyProtection="1">
      <alignment horizontal="center"/>
      <protection hidden="1"/>
    </xf>
    <xf numFmtId="164" fontId="6" fillId="7" borderId="54" xfId="1" applyNumberFormat="1" applyFont="1" applyFill="1" applyBorder="1" applyAlignment="1" applyProtection="1">
      <alignment horizontal="center"/>
      <protection locked="0"/>
    </xf>
    <xf numFmtId="164" fontId="6" fillId="7" borderId="55" xfId="1" applyNumberFormat="1" applyFont="1" applyFill="1" applyBorder="1" applyAlignment="1" applyProtection="1">
      <alignment horizontal="center"/>
      <protection locked="0"/>
    </xf>
    <xf numFmtId="166" fontId="6" fillId="7" borderId="55" xfId="1" applyNumberFormat="1" applyFont="1" applyFill="1" applyBorder="1" applyAlignment="1" applyProtection="1">
      <alignment horizontal="right"/>
      <protection locked="0"/>
    </xf>
    <xf numFmtId="165" fontId="6" fillId="7" borderId="55" xfId="1" applyNumberFormat="1" applyFont="1" applyFill="1" applyBorder="1" applyAlignment="1" applyProtection="1">
      <alignment horizontal="right"/>
      <protection hidden="1"/>
    </xf>
    <xf numFmtId="0" fontId="2" fillId="0" borderId="2" xfId="0" applyFont="1" applyBorder="1" applyAlignment="1" applyProtection="1">
      <alignment horizontal="center"/>
      <protection hidden="1"/>
    </xf>
    <xf numFmtId="164" fontId="6" fillId="0" borderId="55" xfId="1" applyNumberFormat="1" applyFont="1" applyBorder="1" applyAlignment="1" applyProtection="1">
      <alignment horizontal="center"/>
      <protection hidden="1"/>
    </xf>
    <xf numFmtId="0" fontId="6" fillId="0" borderId="26" xfId="0" applyFont="1" applyBorder="1" applyAlignment="1" applyProtection="1">
      <alignment horizontal="center"/>
      <protection hidden="1"/>
    </xf>
    <xf numFmtId="0" fontId="2" fillId="0" borderId="14" xfId="0" applyFont="1" applyBorder="1" applyAlignment="1" applyProtection="1">
      <alignment horizontal="center"/>
      <protection hidden="1"/>
    </xf>
    <xf numFmtId="164" fontId="6" fillId="0" borderId="21" xfId="1" applyNumberFormat="1" applyFont="1" applyBorder="1" applyAlignment="1" applyProtection="1">
      <alignment horizontal="center"/>
      <protection locked="0"/>
    </xf>
    <xf numFmtId="164" fontId="6" fillId="0" borderId="7" xfId="1" applyNumberFormat="1" applyFont="1" applyBorder="1" applyAlignment="1" applyProtection="1">
      <alignment horizontal="center"/>
      <protection locked="0"/>
    </xf>
    <xf numFmtId="164" fontId="6" fillId="0" borderId="7" xfId="1" applyNumberFormat="1" applyFont="1" applyBorder="1" applyAlignment="1" applyProtection="1">
      <alignment horizontal="center"/>
      <protection hidden="1"/>
    </xf>
    <xf numFmtId="166" fontId="6" fillId="0" borderId="7" xfId="1" applyNumberFormat="1" applyFont="1" applyBorder="1" applyAlignment="1" applyProtection="1">
      <alignment horizontal="right"/>
      <protection locked="0"/>
    </xf>
    <xf numFmtId="165" fontId="6" fillId="0" borderId="7" xfId="1" applyNumberFormat="1" applyFont="1" applyBorder="1" applyAlignment="1" applyProtection="1">
      <alignment horizontal="right"/>
      <protection hidden="1"/>
    </xf>
    <xf numFmtId="0" fontId="2" fillId="8" borderId="9" xfId="0" applyFont="1" applyFill="1" applyBorder="1" applyAlignment="1" applyProtection="1">
      <alignment horizontal="center"/>
      <protection hidden="1"/>
    </xf>
    <xf numFmtId="164" fontId="6" fillId="8" borderId="44" xfId="1" applyNumberFormat="1" applyFont="1" applyFill="1" applyBorder="1" applyAlignment="1" applyProtection="1">
      <alignment horizontal="center"/>
      <protection locked="0"/>
    </xf>
    <xf numFmtId="164" fontId="6" fillId="8" borderId="3" xfId="1" applyNumberFormat="1" applyFont="1" applyFill="1" applyBorder="1" applyAlignment="1" applyProtection="1">
      <alignment horizontal="center"/>
      <protection locked="0"/>
    </xf>
    <xf numFmtId="164" fontId="6" fillId="8" borderId="3" xfId="1" applyNumberFormat="1" applyFont="1" applyFill="1" applyBorder="1" applyAlignment="1" applyProtection="1">
      <alignment horizontal="center"/>
      <protection hidden="1"/>
    </xf>
    <xf numFmtId="166" fontId="6" fillId="8" borderId="3" xfId="1" applyNumberFormat="1" applyFont="1" applyFill="1" applyBorder="1" applyAlignment="1" applyProtection="1">
      <alignment horizontal="right"/>
      <protection locked="0"/>
    </xf>
    <xf numFmtId="165" fontId="6" fillId="8" borderId="3" xfId="1" applyNumberFormat="1" applyFont="1" applyFill="1" applyBorder="1" applyAlignment="1" applyProtection="1">
      <alignment horizontal="right"/>
      <protection hidden="1"/>
    </xf>
    <xf numFmtId="0" fontId="6" fillId="0" borderId="25" xfId="1" applyFont="1" applyBorder="1" applyAlignment="1" applyProtection="1">
      <alignment horizontal="center"/>
      <protection hidden="1"/>
    </xf>
    <xf numFmtId="0" fontId="6" fillId="0" borderId="27" xfId="0" applyFont="1" applyBorder="1" applyAlignment="1" applyProtection="1">
      <alignment horizontal="center"/>
      <protection hidden="1"/>
    </xf>
    <xf numFmtId="0" fontId="16" fillId="0" borderId="26" xfId="1" applyFont="1" applyBorder="1" applyAlignment="1" applyProtection="1">
      <alignment horizontal="center"/>
      <protection hidden="1"/>
    </xf>
    <xf numFmtId="49" fontId="16" fillId="0" borderId="26" xfId="1" applyNumberFormat="1" applyFont="1" applyBorder="1" applyAlignment="1" applyProtection="1">
      <alignment horizontal="center"/>
      <protection hidden="1"/>
    </xf>
    <xf numFmtId="164" fontId="6" fillId="9" borderId="44" xfId="1" applyNumberFormat="1" applyFont="1" applyFill="1" applyBorder="1" applyAlignment="1" applyProtection="1">
      <alignment horizontal="center"/>
      <protection locked="0"/>
    </xf>
    <xf numFmtId="164" fontId="6" fillId="9" borderId="3" xfId="1" applyNumberFormat="1" applyFont="1" applyFill="1" applyBorder="1" applyAlignment="1" applyProtection="1">
      <alignment horizontal="center"/>
      <protection locked="0"/>
    </xf>
    <xf numFmtId="164" fontId="6" fillId="9" borderId="3" xfId="1" applyNumberFormat="1" applyFont="1" applyFill="1" applyBorder="1" applyAlignment="1" applyProtection="1">
      <alignment horizontal="center"/>
      <protection hidden="1"/>
    </xf>
    <xf numFmtId="166" fontId="6" fillId="9" borderId="3" xfId="1" applyNumberFormat="1" applyFont="1" applyFill="1" applyBorder="1" applyAlignment="1" applyProtection="1">
      <alignment horizontal="right"/>
      <protection locked="0"/>
    </xf>
    <xf numFmtId="165" fontId="6" fillId="9" borderId="3" xfId="1" applyNumberFormat="1" applyFont="1" applyFill="1" applyBorder="1" applyAlignment="1" applyProtection="1">
      <alignment horizontal="right"/>
      <protection hidden="1"/>
    </xf>
    <xf numFmtId="0" fontId="2" fillId="9" borderId="2" xfId="0" applyFont="1" applyFill="1" applyBorder="1" applyAlignment="1" applyProtection="1">
      <alignment horizontal="center"/>
      <protection hidden="1"/>
    </xf>
    <xf numFmtId="0" fontId="6" fillId="9" borderId="26" xfId="1" applyFont="1" applyFill="1" applyBorder="1" applyAlignment="1" applyProtection="1">
      <alignment horizontal="center"/>
      <protection hidden="1"/>
    </xf>
    <xf numFmtId="0" fontId="2" fillId="9" borderId="9" xfId="0" applyFont="1" applyFill="1" applyBorder="1" applyAlignment="1" applyProtection="1">
      <alignment horizontal="center"/>
      <protection hidden="1"/>
    </xf>
    <xf numFmtId="164" fontId="6" fillId="9" borderId="55" xfId="1" applyNumberFormat="1" applyFont="1" applyFill="1" applyBorder="1" applyAlignment="1" applyProtection="1">
      <alignment horizontal="center"/>
      <protection hidden="1"/>
    </xf>
    <xf numFmtId="164" fontId="6" fillId="8" borderId="23" xfId="1" applyNumberFormat="1" applyFont="1" applyFill="1" applyBorder="1" applyAlignment="1" applyProtection="1">
      <alignment horizontal="center"/>
      <protection locked="0"/>
    </xf>
    <xf numFmtId="164" fontId="6" fillId="8" borderId="24" xfId="1" applyNumberFormat="1" applyFont="1" applyFill="1" applyBorder="1" applyAlignment="1" applyProtection="1">
      <alignment horizontal="center"/>
      <protection locked="0"/>
    </xf>
    <xf numFmtId="0" fontId="2" fillId="8" borderId="25" xfId="0" applyFont="1" applyFill="1" applyBorder="1" applyAlignment="1" applyProtection="1">
      <alignment horizontal="center"/>
      <protection hidden="1"/>
    </xf>
    <xf numFmtId="0" fontId="2" fillId="8" borderId="26" xfId="0" applyFont="1" applyFill="1" applyBorder="1" applyAlignment="1" applyProtection="1">
      <alignment horizontal="center"/>
      <protection hidden="1"/>
    </xf>
    <xf numFmtId="0" fontId="2" fillId="0" borderId="26" xfId="0" applyFont="1" applyBorder="1" applyAlignment="1" applyProtection="1">
      <alignment horizontal="center"/>
      <protection hidden="1"/>
    </xf>
    <xf numFmtId="164" fontId="6" fillId="0" borderId="20" xfId="1" applyNumberFormat="1" applyFont="1" applyBorder="1" applyAlignment="1" applyProtection="1">
      <alignment horizontal="center"/>
      <protection locked="0"/>
    </xf>
    <xf numFmtId="164" fontId="6" fillId="0" borderId="24" xfId="1" applyNumberFormat="1" applyFont="1" applyBorder="1" applyAlignment="1" applyProtection="1">
      <alignment horizontal="center"/>
      <protection locked="0"/>
    </xf>
    <xf numFmtId="164" fontId="6" fillId="0" borderId="24" xfId="1" applyNumberFormat="1" applyFont="1" applyBorder="1" applyAlignment="1" applyProtection="1">
      <alignment horizontal="center"/>
      <protection hidden="1"/>
    </xf>
    <xf numFmtId="166" fontId="6" fillId="0" borderId="24" xfId="1" applyNumberFormat="1" applyFont="1" applyBorder="1" applyAlignment="1" applyProtection="1">
      <alignment horizontal="right"/>
      <protection locked="0"/>
    </xf>
    <xf numFmtId="165" fontId="6" fillId="0" borderId="24" xfId="1" applyNumberFormat="1" applyFont="1" applyBorder="1" applyAlignment="1" applyProtection="1">
      <alignment horizontal="right"/>
      <protection hidden="1"/>
    </xf>
    <xf numFmtId="0" fontId="2" fillId="0" borderId="35" xfId="0" applyFont="1" applyBorder="1" applyAlignment="1" applyProtection="1">
      <alignment horizontal="center"/>
      <protection hidden="1"/>
    </xf>
    <xf numFmtId="164" fontId="6" fillId="8" borderId="3" xfId="1" applyNumberFormat="1" applyFont="1" applyFill="1" applyBorder="1" applyAlignment="1">
      <alignment horizontal="center"/>
    </xf>
    <xf numFmtId="164" fontId="22" fillId="0" borderId="12" xfId="1" applyNumberFormat="1" applyFont="1" applyBorder="1" applyAlignment="1" applyProtection="1">
      <alignment horizontal="center"/>
      <protection locked="0"/>
    </xf>
    <xf numFmtId="164" fontId="22" fillId="0" borderId="3" xfId="1" applyNumberFormat="1" applyFont="1" applyBorder="1" applyAlignment="1" applyProtection="1">
      <alignment horizontal="center"/>
      <protection locked="0"/>
    </xf>
    <xf numFmtId="0" fontId="11" fillId="0" borderId="0" xfId="0" applyFont="1" applyProtection="1">
      <protection hidden="1"/>
    </xf>
    <xf numFmtId="0" fontId="22" fillId="0" borderId="0" xfId="0" applyFont="1" applyProtection="1">
      <protection hidden="1"/>
    </xf>
    <xf numFmtId="0" fontId="5" fillId="0" borderId="45" xfId="1" applyFont="1" applyBorder="1" applyAlignment="1" applyProtection="1">
      <alignment horizontal="center" vertical="center"/>
      <protection hidden="1"/>
    </xf>
    <xf numFmtId="0" fontId="2" fillId="0" borderId="9" xfId="0" applyFont="1" applyFill="1" applyBorder="1" applyAlignment="1" applyProtection="1">
      <alignment horizontal="center"/>
      <protection hidden="1"/>
    </xf>
    <xf numFmtId="164" fontId="6" fillId="0" borderId="44" xfId="1" applyNumberFormat="1" applyFont="1" applyFill="1" applyBorder="1" applyAlignment="1" applyProtection="1">
      <alignment horizontal="center"/>
      <protection locked="0"/>
    </xf>
    <xf numFmtId="164" fontId="6" fillId="0" borderId="3" xfId="1" applyNumberFormat="1" applyFont="1" applyFill="1" applyBorder="1" applyAlignment="1" applyProtection="1">
      <alignment horizontal="center"/>
      <protection locked="0"/>
    </xf>
    <xf numFmtId="164" fontId="6" fillId="0" borderId="3" xfId="1" applyNumberFormat="1" applyFont="1" applyFill="1" applyBorder="1" applyAlignment="1" applyProtection="1">
      <alignment horizontal="center"/>
      <protection hidden="1"/>
    </xf>
    <xf numFmtId="166" fontId="6" fillId="0" borderId="3" xfId="1" applyNumberFormat="1" applyFont="1" applyFill="1" applyBorder="1" applyAlignment="1" applyProtection="1">
      <alignment horizontal="right"/>
      <protection locked="0"/>
    </xf>
    <xf numFmtId="165" fontId="6" fillId="0" borderId="3" xfId="1" applyNumberFormat="1" applyFont="1" applyFill="1" applyBorder="1" applyAlignment="1" applyProtection="1">
      <alignment horizontal="right"/>
      <protection hidden="1"/>
    </xf>
    <xf numFmtId="0" fontId="6" fillId="0" borderId="26" xfId="0" applyFont="1" applyFill="1" applyBorder="1" applyAlignment="1" applyProtection="1">
      <alignment horizontal="center"/>
      <protection hidden="1"/>
    </xf>
    <xf numFmtId="0" fontId="5" fillId="2" borderId="26" xfId="0" applyFont="1" applyFill="1" applyBorder="1" applyAlignment="1" applyProtection="1">
      <alignment horizontal="center"/>
      <protection hidden="1"/>
    </xf>
    <xf numFmtId="164" fontId="5" fillId="9" borderId="25" xfId="1" applyNumberFormat="1" applyFont="1" applyFill="1" applyBorder="1" applyAlignment="1" applyProtection="1">
      <alignment horizontal="center"/>
      <protection locked="0"/>
    </xf>
    <xf numFmtId="0" fontId="5" fillId="2" borderId="27" xfId="0" applyFont="1" applyFill="1" applyBorder="1" applyAlignment="1" applyProtection="1">
      <alignment horizontal="center"/>
      <protection hidden="1"/>
    </xf>
    <xf numFmtId="164" fontId="6" fillId="0" borderId="0" xfId="0" applyNumberFormat="1" applyFont="1" applyProtection="1">
      <protection hidden="1"/>
    </xf>
    <xf numFmtId="164" fontId="6" fillId="0" borderId="55" xfId="1" applyNumberFormat="1" applyFont="1" applyFill="1" applyBorder="1" applyAlignment="1" applyProtection="1">
      <alignment horizontal="center"/>
      <protection hidden="1"/>
    </xf>
    <xf numFmtId="0" fontId="6" fillId="0" borderId="26" xfId="1" applyFont="1" applyFill="1" applyBorder="1" applyAlignment="1" applyProtection="1">
      <alignment horizontal="center"/>
      <protection hidden="1"/>
    </xf>
    <xf numFmtId="0" fontId="2" fillId="0" borderId="26" xfId="0" applyFont="1" applyFill="1" applyBorder="1" applyAlignment="1" applyProtection="1">
      <alignment horizontal="center"/>
      <protection hidden="1"/>
    </xf>
    <xf numFmtId="164" fontId="6" fillId="0" borderId="12" xfId="1" applyNumberFormat="1" applyFont="1" applyFill="1" applyBorder="1" applyAlignment="1" applyProtection="1">
      <alignment horizontal="center"/>
      <protection locked="0"/>
    </xf>
    <xf numFmtId="165" fontId="6" fillId="0" borderId="3" xfId="1" applyNumberFormat="1" applyFont="1" applyFill="1" applyBorder="1" applyAlignment="1">
      <alignment horizontal="right"/>
    </xf>
    <xf numFmtId="164" fontId="6" fillId="8" borderId="22" xfId="1" applyNumberFormat="1" applyFont="1" applyFill="1" applyBorder="1" applyAlignment="1">
      <alignment horizontal="center"/>
    </xf>
    <xf numFmtId="164" fontId="6" fillId="8" borderId="22" xfId="1" applyNumberFormat="1" applyFont="1" applyFill="1" applyBorder="1" applyAlignment="1" applyProtection="1">
      <alignment horizontal="center"/>
      <protection locked="0"/>
    </xf>
    <xf numFmtId="165" fontId="6" fillId="8" borderId="22" xfId="1" applyNumberFormat="1" applyFont="1" applyFill="1" applyBorder="1" applyAlignment="1">
      <alignment horizontal="right"/>
    </xf>
    <xf numFmtId="164" fontId="6" fillId="0" borderId="3" xfId="1" applyNumberFormat="1" applyFont="1" applyFill="1" applyBorder="1" applyAlignment="1">
      <alignment horizontal="center"/>
    </xf>
    <xf numFmtId="0" fontId="5" fillId="8" borderId="25" xfId="1" applyFont="1" applyFill="1" applyBorder="1" applyAlignment="1" applyProtection="1">
      <alignment horizontal="center"/>
      <protection hidden="1"/>
    </xf>
    <xf numFmtId="0" fontId="5" fillId="8" borderId="26" xfId="1" applyFont="1" applyFill="1" applyBorder="1" applyAlignment="1" applyProtection="1">
      <alignment horizontal="center"/>
      <protection hidden="1"/>
    </xf>
    <xf numFmtId="0" fontId="5" fillId="2" borderId="26" xfId="1" applyFont="1" applyFill="1" applyBorder="1" applyAlignment="1" applyProtection="1">
      <alignment horizontal="center"/>
      <protection hidden="1"/>
    </xf>
    <xf numFmtId="0" fontId="2" fillId="2" borderId="26" xfId="0" applyFont="1" applyFill="1" applyBorder="1" applyAlignment="1" applyProtection="1">
      <alignment horizontal="center"/>
      <protection hidden="1"/>
    </xf>
    <xf numFmtId="164" fontId="6" fillId="2" borderId="3" xfId="1" applyNumberFormat="1" applyFont="1" applyFill="1" applyBorder="1" applyAlignment="1">
      <alignment horizontal="center"/>
    </xf>
    <xf numFmtId="0" fontId="2" fillId="2" borderId="27" xfId="0" applyFont="1" applyFill="1" applyBorder="1" applyAlignment="1" applyProtection="1">
      <alignment horizontal="center"/>
      <protection hidden="1"/>
    </xf>
    <xf numFmtId="166" fontId="6" fillId="2" borderId="31" xfId="1" applyNumberFormat="1" applyFont="1" applyFill="1" applyBorder="1" applyAlignment="1" applyProtection="1">
      <alignment horizontal="right"/>
      <protection locked="0"/>
    </xf>
    <xf numFmtId="165" fontId="6" fillId="2" borderId="31" xfId="1" applyNumberFormat="1" applyFont="1" applyFill="1" applyBorder="1" applyAlignment="1" applyProtection="1">
      <alignment horizontal="right"/>
      <protection hidden="1"/>
    </xf>
    <xf numFmtId="0" fontId="16" fillId="0" borderId="26" xfId="1" applyFont="1" applyFill="1" applyBorder="1" applyAlignment="1" applyProtection="1">
      <alignment horizontal="center"/>
      <protection hidden="1"/>
    </xf>
    <xf numFmtId="0" fontId="23" fillId="8" borderId="25" xfId="1" applyFont="1" applyFill="1" applyBorder="1" applyAlignment="1" applyProtection="1">
      <alignment horizontal="center"/>
      <protection hidden="1"/>
    </xf>
    <xf numFmtId="0" fontId="23" fillId="2" borderId="26" xfId="1" applyFont="1" applyFill="1" applyBorder="1" applyAlignment="1" applyProtection="1">
      <alignment horizontal="center"/>
      <protection hidden="1"/>
    </xf>
    <xf numFmtId="0" fontId="23" fillId="8" borderId="26" xfId="1" applyFont="1" applyFill="1" applyBorder="1" applyAlignment="1" applyProtection="1">
      <alignment horizontal="center"/>
      <protection hidden="1"/>
    </xf>
    <xf numFmtId="49" fontId="23" fillId="2" borderId="26" xfId="1" applyNumberFormat="1" applyFont="1" applyFill="1" applyBorder="1" applyAlignment="1" applyProtection="1">
      <alignment horizontal="center"/>
      <protection hidden="1"/>
    </xf>
    <xf numFmtId="164" fontId="6" fillId="8" borderId="20" xfId="1" applyNumberFormat="1" applyFont="1" applyFill="1" applyBorder="1" applyAlignment="1" applyProtection="1">
      <alignment horizontal="center"/>
      <protection locked="0"/>
    </xf>
    <xf numFmtId="164" fontId="6" fillId="8" borderId="24" xfId="1" applyNumberFormat="1" applyFont="1" applyFill="1" applyBorder="1" applyAlignment="1" applyProtection="1">
      <alignment horizontal="center"/>
      <protection hidden="1"/>
    </xf>
    <xf numFmtId="166" fontId="6" fillId="8" borderId="24" xfId="1" applyNumberFormat="1" applyFont="1" applyFill="1" applyBorder="1" applyAlignment="1" applyProtection="1">
      <alignment horizontal="right"/>
      <protection locked="0"/>
    </xf>
    <xf numFmtId="165" fontId="6" fillId="8" borderId="24" xfId="1" applyNumberFormat="1" applyFont="1" applyFill="1" applyBorder="1" applyAlignment="1" applyProtection="1">
      <alignment horizontal="right"/>
      <protection hidden="1"/>
    </xf>
    <xf numFmtId="164" fontId="6" fillId="0" borderId="7" xfId="1" applyNumberFormat="1" applyFont="1" applyFill="1" applyBorder="1" applyAlignment="1" applyProtection="1">
      <alignment horizontal="center"/>
      <protection hidden="1"/>
    </xf>
    <xf numFmtId="164" fontId="6" fillId="2" borderId="31" xfId="1" applyNumberFormat="1" applyFont="1" applyFill="1" applyBorder="1" applyAlignment="1">
      <alignment horizontal="center"/>
    </xf>
    <xf numFmtId="164" fontId="6" fillId="9" borderId="20" xfId="1" applyNumberFormat="1" applyFont="1" applyFill="1" applyBorder="1" applyAlignment="1" applyProtection="1">
      <alignment horizontal="center"/>
      <protection locked="0"/>
    </xf>
    <xf numFmtId="164" fontId="6" fillId="9" borderId="24" xfId="1" applyNumberFormat="1" applyFont="1" applyFill="1" applyBorder="1" applyAlignment="1" applyProtection="1">
      <alignment horizontal="center"/>
      <protection locked="0"/>
    </xf>
    <xf numFmtId="164" fontId="6" fillId="9" borderId="24" xfId="1" applyNumberFormat="1" applyFont="1" applyFill="1" applyBorder="1" applyAlignment="1" applyProtection="1">
      <alignment horizontal="center"/>
      <protection hidden="1"/>
    </xf>
    <xf numFmtId="166" fontId="6" fillId="9" borderId="24" xfId="1" applyNumberFormat="1" applyFont="1" applyFill="1" applyBorder="1" applyAlignment="1" applyProtection="1">
      <alignment horizontal="right"/>
      <protection locked="0"/>
    </xf>
    <xf numFmtId="165" fontId="6" fillId="9" borderId="24" xfId="1" applyNumberFormat="1" applyFont="1" applyFill="1" applyBorder="1" applyAlignment="1" applyProtection="1">
      <alignment horizontal="right"/>
      <protection hidden="1"/>
    </xf>
    <xf numFmtId="164" fontId="6" fillId="2" borderId="31" xfId="1" applyNumberFormat="1" applyFont="1" applyFill="1" applyBorder="1" applyAlignment="1" applyProtection="1">
      <alignment horizontal="center"/>
      <protection hidden="1"/>
    </xf>
    <xf numFmtId="0" fontId="2" fillId="0" borderId="2" xfId="0" applyFont="1" applyFill="1" applyBorder="1" applyAlignment="1" applyProtection="1">
      <alignment horizontal="center"/>
      <protection hidden="1"/>
    </xf>
    <xf numFmtId="49" fontId="5" fillId="9" borderId="26" xfId="1" applyNumberFormat="1" applyFont="1" applyFill="1" applyBorder="1" applyAlignment="1" applyProtection="1">
      <alignment horizontal="center"/>
      <protection hidden="1"/>
    </xf>
    <xf numFmtId="0" fontId="5" fillId="9" borderId="26" xfId="1" applyFont="1" applyFill="1" applyBorder="1" applyAlignment="1" applyProtection="1">
      <alignment horizontal="center"/>
      <protection hidden="1"/>
    </xf>
    <xf numFmtId="164" fontId="6" fillId="7" borderId="20" xfId="1" applyNumberFormat="1" applyFont="1" applyFill="1" applyBorder="1" applyAlignment="1" applyProtection="1">
      <alignment horizontal="center"/>
      <protection locked="0"/>
    </xf>
    <xf numFmtId="164" fontId="6" fillId="7" borderId="24" xfId="1" applyNumberFormat="1" applyFont="1" applyFill="1" applyBorder="1" applyAlignment="1" applyProtection="1">
      <alignment horizontal="center"/>
      <protection locked="0"/>
    </xf>
    <xf numFmtId="164" fontId="6" fillId="7" borderId="24" xfId="1" applyNumberFormat="1" applyFont="1" applyFill="1" applyBorder="1" applyAlignment="1" applyProtection="1">
      <alignment horizontal="center"/>
      <protection hidden="1"/>
    </xf>
    <xf numFmtId="166" fontId="6" fillId="7" borderId="24" xfId="1" applyNumberFormat="1" applyFont="1" applyFill="1" applyBorder="1" applyAlignment="1" applyProtection="1">
      <alignment horizontal="right"/>
      <protection locked="0"/>
    </xf>
    <xf numFmtId="165" fontId="6" fillId="7" borderId="24" xfId="1" applyNumberFormat="1" applyFont="1" applyFill="1" applyBorder="1" applyAlignment="1" applyProtection="1">
      <alignment horizontal="right"/>
      <protection hidden="1"/>
    </xf>
    <xf numFmtId="164" fontId="6" fillId="0" borderId="31" xfId="1" applyNumberFormat="1" applyFont="1" applyFill="1" applyBorder="1" applyAlignment="1" applyProtection="1">
      <alignment horizontal="center"/>
      <protection hidden="1"/>
    </xf>
    <xf numFmtId="0" fontId="5" fillId="7" borderId="26" xfId="1" applyFont="1" applyFill="1" applyBorder="1" applyAlignment="1" applyProtection="1">
      <alignment horizontal="center"/>
      <protection hidden="1"/>
    </xf>
    <xf numFmtId="0" fontId="6" fillId="0" borderId="25" xfId="1" applyFont="1" applyFill="1" applyBorder="1" applyAlignment="1" applyProtection="1">
      <alignment horizontal="center"/>
      <protection hidden="1"/>
    </xf>
    <xf numFmtId="164" fontId="6" fillId="0" borderId="20" xfId="1" applyNumberFormat="1" applyFont="1" applyFill="1" applyBorder="1" applyAlignment="1" applyProtection="1">
      <alignment horizontal="center"/>
      <protection locked="0"/>
    </xf>
    <xf numFmtId="164" fontId="6" fillId="0" borderId="24" xfId="1" applyNumberFormat="1" applyFont="1" applyFill="1" applyBorder="1" applyAlignment="1" applyProtection="1">
      <alignment horizontal="center"/>
      <protection locked="0"/>
    </xf>
    <xf numFmtId="164" fontId="6" fillId="0" borderId="24" xfId="1" applyNumberFormat="1" applyFont="1" applyFill="1" applyBorder="1" applyAlignment="1" applyProtection="1">
      <alignment horizontal="center"/>
      <protection hidden="1"/>
    </xf>
    <xf numFmtId="166" fontId="6" fillId="0" borderId="24" xfId="1" applyNumberFormat="1" applyFont="1" applyFill="1" applyBorder="1" applyAlignment="1" applyProtection="1">
      <alignment horizontal="right"/>
      <protection locked="0"/>
    </xf>
    <xf numFmtId="165" fontId="6" fillId="0" borderId="24" xfId="1" applyNumberFormat="1" applyFont="1" applyFill="1" applyBorder="1" applyAlignment="1" applyProtection="1">
      <alignment horizontal="right"/>
      <protection hidden="1"/>
    </xf>
    <xf numFmtId="164" fontId="6" fillId="0" borderId="31" xfId="1" applyNumberFormat="1" applyFont="1" applyBorder="1" applyAlignment="1" applyProtection="1">
      <alignment horizontal="center"/>
      <protection hidden="1"/>
    </xf>
    <xf numFmtId="49" fontId="5" fillId="2" borderId="26" xfId="1" applyNumberFormat="1" applyFont="1" applyFill="1" applyBorder="1" applyAlignment="1" applyProtection="1">
      <alignment horizontal="center"/>
      <protection hidden="1"/>
    </xf>
    <xf numFmtId="0" fontId="5" fillId="6" borderId="26" xfId="1" applyFont="1" applyFill="1" applyBorder="1" applyAlignment="1" applyProtection="1">
      <alignment horizontal="center"/>
      <protection hidden="1"/>
    </xf>
    <xf numFmtId="164" fontId="6" fillId="2" borderId="20" xfId="1" applyNumberFormat="1" applyFont="1" applyFill="1" applyBorder="1" applyAlignment="1" applyProtection="1">
      <alignment horizontal="center"/>
      <protection locked="0"/>
    </xf>
    <xf numFmtId="164" fontId="6" fillId="2" borderId="24" xfId="1" applyNumberFormat="1" applyFont="1" applyFill="1" applyBorder="1" applyAlignment="1" applyProtection="1">
      <alignment horizontal="center"/>
      <protection locked="0"/>
    </xf>
    <xf numFmtId="164" fontId="6" fillId="2" borderId="24" xfId="1" applyNumberFormat="1" applyFont="1" applyFill="1" applyBorder="1" applyAlignment="1" applyProtection="1">
      <alignment horizontal="center"/>
      <protection hidden="1"/>
    </xf>
    <xf numFmtId="166" fontId="6" fillId="2" borderId="24" xfId="1" applyNumberFormat="1" applyFont="1" applyFill="1" applyBorder="1" applyAlignment="1" applyProtection="1">
      <alignment horizontal="right"/>
      <protection locked="0"/>
    </xf>
    <xf numFmtId="165" fontId="6" fillId="2" borderId="24" xfId="1" applyNumberFormat="1" applyFont="1" applyFill="1" applyBorder="1" applyAlignment="1" applyProtection="1">
      <alignment horizontal="right"/>
      <protection hidden="1"/>
    </xf>
    <xf numFmtId="0" fontId="2" fillId="0" borderId="14" xfId="0" applyFont="1" applyFill="1" applyBorder="1" applyAlignment="1" applyProtection="1">
      <alignment horizontal="center"/>
      <protection hidden="1"/>
    </xf>
    <xf numFmtId="164" fontId="6" fillId="0" borderId="21" xfId="1" applyNumberFormat="1" applyFont="1" applyFill="1" applyBorder="1" applyAlignment="1" applyProtection="1">
      <alignment horizontal="center"/>
      <protection locked="0"/>
    </xf>
    <xf numFmtId="164" fontId="6" fillId="0" borderId="7" xfId="1" applyNumberFormat="1" applyFont="1" applyFill="1" applyBorder="1" applyAlignment="1" applyProtection="1">
      <alignment horizontal="center"/>
      <protection locked="0"/>
    </xf>
    <xf numFmtId="166" fontId="6" fillId="0" borderId="7" xfId="1" applyNumberFormat="1" applyFont="1" applyFill="1" applyBorder="1" applyAlignment="1" applyProtection="1">
      <alignment horizontal="right"/>
      <protection locked="0"/>
    </xf>
    <xf numFmtId="165" fontId="6" fillId="0" borderId="7" xfId="1" applyNumberFormat="1" applyFont="1" applyFill="1" applyBorder="1" applyAlignment="1" applyProtection="1">
      <alignment horizontal="right"/>
      <protection hidden="1"/>
    </xf>
    <xf numFmtId="0" fontId="5" fillId="2" borderId="25" xfId="1" applyFont="1" applyFill="1" applyBorder="1" applyAlignment="1" applyProtection="1">
      <alignment horizontal="center"/>
      <protection hidden="1"/>
    </xf>
    <xf numFmtId="49" fontId="5" fillId="6" borderId="26" xfId="1" applyNumberFormat="1" applyFont="1" applyFill="1" applyBorder="1" applyAlignment="1" applyProtection="1">
      <alignment horizontal="center"/>
      <protection hidden="1"/>
    </xf>
    <xf numFmtId="49" fontId="22" fillId="0" borderId="53" xfId="1" applyNumberFormat="1" applyFont="1" applyBorder="1" applyAlignment="1" applyProtection="1">
      <alignment horizontal="left"/>
      <protection locked="0"/>
    </xf>
    <xf numFmtId="49" fontId="22" fillId="0" borderId="2" xfId="1" applyNumberFormat="1" applyFont="1" applyBorder="1" applyAlignment="1" applyProtection="1">
      <alignment horizontal="left"/>
      <protection locked="0"/>
    </xf>
    <xf numFmtId="49" fontId="22" fillId="0" borderId="42" xfId="1" applyNumberFormat="1" applyFont="1" applyBorder="1" applyAlignment="1" applyProtection="1">
      <alignment horizontal="left"/>
      <protection locked="0"/>
    </xf>
    <xf numFmtId="49" fontId="6" fillId="0" borderId="48" xfId="1" applyNumberFormat="1" applyFont="1" applyBorder="1" applyAlignment="1" applyProtection="1">
      <alignment horizontal="left"/>
      <protection locked="0"/>
    </xf>
    <xf numFmtId="49" fontId="6" fillId="0" borderId="14" xfId="1" applyNumberFormat="1" applyFont="1" applyBorder="1" applyAlignment="1" applyProtection="1">
      <alignment horizontal="left"/>
      <protection locked="0"/>
    </xf>
    <xf numFmtId="49" fontId="6" fillId="0" borderId="33" xfId="1" applyNumberFormat="1" applyFont="1" applyBorder="1" applyAlignment="1" applyProtection="1">
      <alignment horizontal="left"/>
      <protection locked="0"/>
    </xf>
    <xf numFmtId="49" fontId="6" fillId="0" borderId="47" xfId="1" applyNumberFormat="1" applyFont="1" applyBorder="1" applyAlignment="1" applyProtection="1">
      <alignment horizontal="left"/>
      <protection locked="0"/>
    </xf>
    <xf numFmtId="49" fontId="6" fillId="0" borderId="9" xfId="1" applyNumberFormat="1" applyFont="1" applyBorder="1" applyAlignment="1" applyProtection="1">
      <alignment horizontal="left"/>
      <protection locked="0"/>
    </xf>
    <xf numFmtId="49" fontId="6" fillId="0" borderId="32" xfId="1" applyNumberFormat="1" applyFont="1" applyBorder="1" applyAlignment="1" applyProtection="1">
      <alignment horizontal="left"/>
      <protection locked="0"/>
    </xf>
    <xf numFmtId="49" fontId="6" fillId="0" borderId="53" xfId="1" applyNumberFormat="1" applyFont="1" applyBorder="1" applyAlignment="1" applyProtection="1">
      <alignment horizontal="left"/>
      <protection locked="0"/>
    </xf>
    <xf numFmtId="49" fontId="6" fillId="0" borderId="2" xfId="1" applyNumberFormat="1" applyFont="1" applyBorder="1" applyAlignment="1" applyProtection="1">
      <alignment horizontal="left"/>
      <protection locked="0"/>
    </xf>
    <xf numFmtId="49" fontId="6" fillId="0" borderId="42" xfId="1" applyNumberFormat="1" applyFont="1" applyBorder="1" applyAlignment="1" applyProtection="1">
      <alignment horizontal="left"/>
      <protection locked="0"/>
    </xf>
    <xf numFmtId="49" fontId="6" fillId="2" borderId="47" xfId="1" applyNumberFormat="1" applyFont="1" applyFill="1" applyBorder="1" applyAlignment="1" applyProtection="1">
      <alignment horizontal="left"/>
      <protection locked="0"/>
    </xf>
    <xf numFmtId="49" fontId="6" fillId="2" borderId="9" xfId="1" applyNumberFormat="1" applyFont="1" applyFill="1" applyBorder="1" applyAlignment="1" applyProtection="1">
      <alignment horizontal="left"/>
      <protection locked="0"/>
    </xf>
    <xf numFmtId="49" fontId="6" fillId="2" borderId="32" xfId="1" applyNumberFormat="1" applyFont="1" applyFill="1" applyBorder="1" applyAlignment="1" applyProtection="1">
      <alignment horizontal="left"/>
      <protection locked="0"/>
    </xf>
    <xf numFmtId="49" fontId="11" fillId="0" borderId="44" xfId="1" applyNumberFormat="1" applyFont="1" applyBorder="1" applyAlignment="1" applyProtection="1">
      <alignment horizontal="left"/>
      <protection locked="0"/>
    </xf>
    <xf numFmtId="49" fontId="11" fillId="0" borderId="3" xfId="1" applyNumberFormat="1" applyFont="1" applyBorder="1" applyAlignment="1" applyProtection="1">
      <alignment horizontal="left"/>
      <protection locked="0"/>
    </xf>
    <xf numFmtId="49" fontId="11" fillId="0" borderId="41" xfId="1" applyNumberFormat="1" applyFont="1" applyBorder="1" applyAlignment="1" applyProtection="1">
      <alignment horizontal="left"/>
      <protection locked="0"/>
    </xf>
    <xf numFmtId="49" fontId="11" fillId="2" borderId="44" xfId="1" applyNumberFormat="1" applyFont="1" applyFill="1" applyBorder="1" applyAlignment="1" applyProtection="1">
      <alignment horizontal="left"/>
      <protection locked="0"/>
    </xf>
    <xf numFmtId="49" fontId="11" fillId="2" borderId="3" xfId="1" applyNumberFormat="1" applyFont="1" applyFill="1" applyBorder="1" applyAlignment="1" applyProtection="1">
      <alignment horizontal="left"/>
      <protection locked="0"/>
    </xf>
    <xf numFmtId="49" fontId="11" fillId="2" borderId="41" xfId="1" applyNumberFormat="1" applyFont="1" applyFill="1" applyBorder="1" applyAlignment="1" applyProtection="1">
      <alignment horizontal="left"/>
      <protection locked="0"/>
    </xf>
    <xf numFmtId="0" fontId="10" fillId="0" borderId="2" xfId="1" applyFont="1" applyBorder="1" applyAlignment="1" applyProtection="1">
      <alignment horizontal="center"/>
      <protection locked="0"/>
    </xf>
    <xf numFmtId="49" fontId="11" fillId="0" borderId="47" xfId="1" applyNumberFormat="1" applyFont="1" applyBorder="1" applyAlignment="1" applyProtection="1">
      <alignment horizontal="left"/>
      <protection locked="0"/>
    </xf>
    <xf numFmtId="49" fontId="11" fillId="0" borderId="9" xfId="1" applyNumberFormat="1" applyFont="1" applyBorder="1" applyAlignment="1" applyProtection="1">
      <alignment horizontal="left"/>
      <protection locked="0"/>
    </xf>
    <xf numFmtId="49" fontId="11" fillId="0" borderId="32" xfId="1" applyNumberFormat="1" applyFont="1" applyBorder="1" applyAlignment="1" applyProtection="1">
      <alignment horizontal="left"/>
      <protection locked="0"/>
    </xf>
    <xf numFmtId="49" fontId="9" fillId="0" borderId="53" xfId="1" applyNumberFormat="1" applyFont="1" applyBorder="1" applyAlignment="1" applyProtection="1">
      <alignment horizontal="left"/>
      <protection locked="0"/>
    </xf>
    <xf numFmtId="49" fontId="9" fillId="0" borderId="2" xfId="1" applyNumberFormat="1" applyFont="1" applyBorder="1" applyAlignment="1" applyProtection="1">
      <alignment horizontal="left"/>
      <protection locked="0"/>
    </xf>
    <xf numFmtId="49" fontId="9" fillId="0" borderId="42" xfId="1" applyNumberFormat="1" applyFont="1" applyBorder="1" applyAlignment="1" applyProtection="1">
      <alignment horizontal="left"/>
      <protection locked="0"/>
    </xf>
    <xf numFmtId="0" fontId="18" fillId="0" borderId="48" xfId="1" applyFont="1" applyBorder="1" applyAlignment="1" applyProtection="1">
      <alignment horizontal="center" vertical="center"/>
      <protection locked="0"/>
    </xf>
    <xf numFmtId="0" fontId="18" fillId="0" borderId="14" xfId="1" applyFont="1" applyBorder="1" applyAlignment="1" applyProtection="1">
      <alignment horizontal="center" vertical="center"/>
      <protection locked="0"/>
    </xf>
    <xf numFmtId="0" fontId="18" fillId="0" borderId="33" xfId="1" applyFont="1" applyBorder="1" applyAlignment="1" applyProtection="1">
      <alignment horizontal="center" vertical="center"/>
      <protection locked="0"/>
    </xf>
    <xf numFmtId="0" fontId="5" fillId="0" borderId="46" xfId="1" applyFont="1" applyBorder="1" applyAlignment="1" applyProtection="1">
      <alignment horizontal="center" vertical="center"/>
      <protection locked="0"/>
    </xf>
    <xf numFmtId="0" fontId="5" fillId="0" borderId="35" xfId="1" applyFont="1" applyBorder="1" applyAlignment="1" applyProtection="1">
      <alignment horizontal="center" vertical="center"/>
      <protection locked="0"/>
    </xf>
    <xf numFmtId="0" fontId="5" fillId="0" borderId="36" xfId="1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13" fillId="0" borderId="2" xfId="0" applyFont="1" applyBorder="1" applyAlignment="1" applyProtection="1">
      <alignment horizontal="center"/>
      <protection locked="0"/>
    </xf>
    <xf numFmtId="0" fontId="4" fillId="3" borderId="0" xfId="1" applyFont="1" applyFill="1" applyAlignment="1" applyProtection="1">
      <alignment horizontal="left"/>
      <protection locked="0"/>
    </xf>
    <xf numFmtId="0" fontId="4" fillId="4" borderId="0" xfId="1" applyFont="1" applyFill="1" applyAlignment="1" applyProtection="1">
      <alignment horizontal="left"/>
      <protection locked="0"/>
    </xf>
    <xf numFmtId="0" fontId="4" fillId="0" borderId="0" xfId="1" applyFont="1" applyAlignment="1" applyProtection="1">
      <alignment horizontal="left"/>
      <protection locked="0"/>
    </xf>
    <xf numFmtId="0" fontId="4" fillId="0" borderId="0" xfId="1" applyFont="1" applyAlignment="1" applyProtection="1">
      <alignment horizontal="center"/>
      <protection locked="0"/>
    </xf>
    <xf numFmtId="0" fontId="10" fillId="0" borderId="2" xfId="1" applyFont="1" applyBorder="1" applyAlignment="1" applyProtection="1">
      <alignment horizontal="left"/>
      <protection locked="0"/>
    </xf>
    <xf numFmtId="0" fontId="10" fillId="0" borderId="9" xfId="1" applyFont="1" applyBorder="1" applyAlignment="1" applyProtection="1">
      <alignment horizontal="left"/>
      <protection locked="0"/>
    </xf>
    <xf numFmtId="14" fontId="6" fillId="0" borderId="2" xfId="0" applyNumberFormat="1" applyFont="1" applyBorder="1" applyAlignment="1" applyProtection="1">
      <alignment horizontal="center"/>
      <protection locked="0"/>
    </xf>
    <xf numFmtId="0" fontId="5" fillId="5" borderId="16" xfId="1" applyFont="1" applyFill="1" applyBorder="1" applyAlignment="1" applyProtection="1">
      <alignment horizontal="left"/>
      <protection locked="0"/>
    </xf>
    <xf numFmtId="0" fontId="5" fillId="5" borderId="17" xfId="1" applyFont="1" applyFill="1" applyBorder="1" applyAlignment="1" applyProtection="1">
      <alignment horizontal="left"/>
      <protection locked="0"/>
    </xf>
    <xf numFmtId="0" fontId="5" fillId="5" borderId="18" xfId="1" applyFont="1" applyFill="1" applyBorder="1" applyAlignment="1" applyProtection="1">
      <alignment horizontal="left"/>
      <protection locked="0"/>
    </xf>
    <xf numFmtId="0" fontId="5" fillId="0" borderId="4" xfId="1" applyFont="1" applyBorder="1" applyAlignment="1" applyProtection="1">
      <alignment horizontal="left"/>
      <protection locked="0"/>
    </xf>
    <xf numFmtId="0" fontId="5" fillId="0" borderId="5" xfId="1" applyFont="1" applyBorder="1" applyAlignment="1" applyProtection="1">
      <alignment horizontal="left"/>
      <protection locked="0"/>
    </xf>
    <xf numFmtId="0" fontId="5" fillId="0" borderId="6" xfId="1" applyFont="1" applyBorder="1" applyAlignment="1" applyProtection="1">
      <alignment horizontal="left"/>
      <protection locked="0"/>
    </xf>
    <xf numFmtId="0" fontId="5" fillId="0" borderId="29" xfId="1" applyFont="1" applyBorder="1" applyAlignment="1" applyProtection="1">
      <alignment horizontal="left" vertical="center"/>
      <protection locked="0"/>
    </xf>
    <xf numFmtId="0" fontId="5" fillId="0" borderId="30" xfId="1" applyFont="1" applyBorder="1" applyAlignment="1" applyProtection="1">
      <alignment horizontal="left" vertical="center"/>
      <protection locked="0"/>
    </xf>
    <xf numFmtId="0" fontId="17" fillId="0" borderId="16" xfId="1" applyFont="1" applyBorder="1" applyAlignment="1" applyProtection="1">
      <alignment horizontal="center"/>
      <protection locked="0"/>
    </xf>
    <xf numFmtId="0" fontId="17" fillId="0" borderId="17" xfId="1" applyFont="1" applyBorder="1" applyAlignment="1" applyProtection="1">
      <alignment horizontal="center"/>
      <protection locked="0"/>
    </xf>
    <xf numFmtId="0" fontId="17" fillId="0" borderId="18" xfId="1" applyFont="1" applyBorder="1" applyAlignment="1" applyProtection="1">
      <alignment horizontal="center"/>
      <protection locked="0"/>
    </xf>
    <xf numFmtId="0" fontId="5" fillId="0" borderId="16" xfId="1" applyFont="1" applyBorder="1" applyAlignment="1" applyProtection="1">
      <alignment horizontal="left" vertical="center"/>
      <protection locked="0"/>
    </xf>
    <xf numFmtId="0" fontId="5" fillId="0" borderId="17" xfId="1" applyFont="1" applyBorder="1" applyAlignment="1" applyProtection="1">
      <alignment horizontal="left" vertical="center"/>
      <protection locked="0"/>
    </xf>
    <xf numFmtId="14" fontId="9" fillId="0" borderId="16" xfId="1" applyNumberFormat="1" applyFont="1" applyBorder="1" applyAlignment="1" applyProtection="1">
      <alignment horizontal="center"/>
      <protection locked="0"/>
    </xf>
    <xf numFmtId="14" fontId="9" fillId="0" borderId="17" xfId="1" applyNumberFormat="1" applyFont="1" applyBorder="1" applyAlignment="1" applyProtection="1">
      <alignment horizontal="center"/>
      <protection locked="0"/>
    </xf>
    <xf numFmtId="14" fontId="9" fillId="0" borderId="18" xfId="1" applyNumberFormat="1" applyFont="1" applyBorder="1" applyAlignment="1" applyProtection="1">
      <alignment horizontal="center"/>
      <protection locked="0"/>
    </xf>
    <xf numFmtId="0" fontId="5" fillId="0" borderId="51" xfId="1" applyFont="1" applyBorder="1" applyAlignment="1" applyProtection="1">
      <alignment horizontal="center" vertical="center"/>
      <protection locked="0"/>
    </xf>
    <xf numFmtId="0" fontId="5" fillId="0" borderId="52" xfId="1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/>
      <protection locked="0"/>
    </xf>
    <xf numFmtId="0" fontId="5" fillId="0" borderId="20" xfId="1" applyFont="1" applyBorder="1" applyAlignment="1" applyProtection="1">
      <alignment horizontal="center" vertical="center"/>
      <protection locked="0"/>
    </xf>
    <xf numFmtId="0" fontId="5" fillId="0" borderId="40" xfId="1" applyFont="1" applyBorder="1" applyAlignment="1" applyProtection="1">
      <alignment horizontal="center" vertical="center"/>
      <protection locked="0"/>
    </xf>
    <xf numFmtId="0" fontId="5" fillId="0" borderId="21" xfId="1" applyFont="1" applyBorder="1" applyAlignment="1" applyProtection="1">
      <alignment horizontal="center" vertical="center"/>
      <protection locked="0"/>
    </xf>
    <xf numFmtId="0" fontId="5" fillId="0" borderId="43" xfId="1" applyFont="1" applyBorder="1" applyAlignment="1" applyProtection="1">
      <alignment horizontal="center" vertical="center"/>
      <protection locked="0"/>
    </xf>
    <xf numFmtId="0" fontId="5" fillId="0" borderId="23" xfId="1" applyFont="1" applyBorder="1" applyAlignment="1" applyProtection="1">
      <alignment horizontal="center" vertical="center"/>
      <protection locked="0"/>
    </xf>
    <xf numFmtId="0" fontId="5" fillId="0" borderId="24" xfId="1" applyFont="1" applyBorder="1" applyAlignment="1" applyProtection="1">
      <alignment horizontal="center" vertical="center"/>
      <protection locked="0"/>
    </xf>
    <xf numFmtId="0" fontId="5" fillId="0" borderId="24" xfId="1" applyFont="1" applyBorder="1" applyAlignment="1" applyProtection="1">
      <alignment horizontal="center" vertical="center" wrapText="1"/>
      <protection locked="0"/>
    </xf>
    <xf numFmtId="0" fontId="5" fillId="0" borderId="7" xfId="1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left" wrapText="1"/>
      <protection locked="0"/>
    </xf>
    <xf numFmtId="49" fontId="6" fillId="2" borderId="50" xfId="1" applyNumberFormat="1" applyFont="1" applyFill="1" applyBorder="1" applyAlignment="1" applyProtection="1">
      <alignment horizontal="left"/>
      <protection locked="0"/>
    </xf>
    <xf numFmtId="49" fontId="6" fillId="2" borderId="0" xfId="1" applyNumberFormat="1" applyFont="1" applyFill="1" applyAlignment="1" applyProtection="1">
      <alignment horizontal="left"/>
      <protection locked="0"/>
    </xf>
    <xf numFmtId="49" fontId="6" fillId="2" borderId="37" xfId="1" applyNumberFormat="1" applyFont="1" applyFill="1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2" xfId="0" applyBorder="1" applyAlignment="1" applyProtection="1">
      <alignment horizontal="right"/>
      <protection locked="0"/>
    </xf>
    <xf numFmtId="0" fontId="7" fillId="0" borderId="2" xfId="0" applyFont="1" applyBorder="1" applyAlignment="1" applyProtection="1">
      <alignment horizontal="center"/>
      <protection locked="0"/>
    </xf>
    <xf numFmtId="0" fontId="9" fillId="0" borderId="16" xfId="1" applyFont="1" applyBorder="1" applyAlignment="1" applyProtection="1">
      <alignment horizontal="center"/>
      <protection locked="0"/>
    </xf>
    <xf numFmtId="0" fontId="9" fillId="0" borderId="17" xfId="1" applyFont="1" applyBorder="1" applyAlignment="1" applyProtection="1">
      <alignment horizontal="center"/>
      <protection locked="0"/>
    </xf>
    <xf numFmtId="0" fontId="9" fillId="0" borderId="18" xfId="1" applyFont="1" applyBorder="1" applyAlignment="1" applyProtection="1">
      <alignment horizontal="center"/>
      <protection locked="0"/>
    </xf>
    <xf numFmtId="0" fontId="5" fillId="0" borderId="18" xfId="1" applyFont="1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left"/>
      <protection locked="0"/>
    </xf>
    <xf numFmtId="0" fontId="6" fillId="0" borderId="10" xfId="0" applyFon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6" fillId="0" borderId="2" xfId="0" applyFont="1" applyBorder="1" applyAlignment="1" applyProtection="1">
      <alignment horizontal="left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hidden="1"/>
    </xf>
    <xf numFmtId="0" fontId="4" fillId="0" borderId="2" xfId="1" applyFont="1" applyBorder="1" applyAlignment="1" applyProtection="1">
      <alignment horizontal="left"/>
      <protection locked="0"/>
    </xf>
    <xf numFmtId="0" fontId="14" fillId="0" borderId="0" xfId="0" applyFont="1" applyAlignment="1" applyProtection="1">
      <alignment horizontal="center"/>
      <protection hidden="1"/>
    </xf>
    <xf numFmtId="49" fontId="15" fillId="0" borderId="2" xfId="0" applyNumberFormat="1" applyFont="1" applyBorder="1" applyAlignment="1" applyProtection="1">
      <alignment horizontal="center"/>
      <protection hidden="1"/>
    </xf>
    <xf numFmtId="0" fontId="20" fillId="0" borderId="0" xfId="1" applyFont="1" applyAlignment="1" applyProtection="1">
      <alignment horizontal="left"/>
      <protection locked="0"/>
    </xf>
    <xf numFmtId="0" fontId="4" fillId="0" borderId="0" xfId="1" applyFont="1" applyAlignment="1" applyProtection="1">
      <alignment horizontal="left"/>
      <protection hidden="1"/>
    </xf>
    <xf numFmtId="0" fontId="4" fillId="0" borderId="2" xfId="1" applyFont="1" applyBorder="1" applyAlignment="1" applyProtection="1">
      <alignment horizontal="center"/>
      <protection locked="0"/>
    </xf>
    <xf numFmtId="0" fontId="4" fillId="0" borderId="0" xfId="1" applyFont="1" applyAlignment="1" applyProtection="1">
      <alignment horizontal="center"/>
      <protection hidden="1"/>
    </xf>
    <xf numFmtId="0" fontId="5" fillId="0" borderId="20" xfId="1" applyFont="1" applyBorder="1" applyAlignment="1" applyProtection="1">
      <alignment horizontal="center" vertical="center"/>
      <protection hidden="1"/>
    </xf>
    <xf numFmtId="0" fontId="5" fillId="0" borderId="40" xfId="1" applyFont="1" applyBorder="1" applyAlignment="1" applyProtection="1">
      <alignment horizontal="center" vertical="center"/>
      <protection hidden="1"/>
    </xf>
    <xf numFmtId="0" fontId="5" fillId="0" borderId="45" xfId="1" applyFont="1" applyBorder="1" applyAlignment="1" applyProtection="1">
      <alignment horizontal="center" vertical="center"/>
      <protection hidden="1"/>
    </xf>
    <xf numFmtId="0" fontId="5" fillId="0" borderId="43" xfId="1" applyFont="1" applyBorder="1" applyAlignment="1" applyProtection="1">
      <alignment horizontal="center" vertical="center"/>
      <protection hidden="1"/>
    </xf>
    <xf numFmtId="0" fontId="5" fillId="0" borderId="23" xfId="1" applyFont="1" applyBorder="1" applyAlignment="1" applyProtection="1">
      <alignment horizontal="center" vertical="center"/>
      <protection hidden="1"/>
    </xf>
    <xf numFmtId="0" fontId="5" fillId="0" borderId="24" xfId="1" applyFont="1" applyBorder="1" applyAlignment="1" applyProtection="1">
      <alignment horizontal="center" vertical="center"/>
      <protection hidden="1"/>
    </xf>
    <xf numFmtId="0" fontId="5" fillId="0" borderId="24" xfId="1" applyFont="1" applyBorder="1" applyAlignment="1" applyProtection="1">
      <alignment horizontal="center" vertical="center" wrapText="1"/>
      <protection hidden="1"/>
    </xf>
    <xf numFmtId="0" fontId="5" fillId="0" borderId="7" xfId="1" applyFont="1" applyBorder="1" applyAlignment="1" applyProtection="1">
      <alignment horizontal="center" vertical="center" wrapText="1"/>
      <protection hidden="1"/>
    </xf>
    <xf numFmtId="0" fontId="5" fillId="0" borderId="22" xfId="0" applyFont="1" applyBorder="1" applyAlignment="1" applyProtection="1">
      <alignment horizontal="center" vertical="center"/>
      <protection hidden="1"/>
    </xf>
    <xf numFmtId="0" fontId="5" fillId="0" borderId="31" xfId="0" applyFont="1" applyBorder="1" applyAlignment="1" applyProtection="1">
      <alignment horizontal="center" vertical="center"/>
      <protection hidden="1"/>
    </xf>
    <xf numFmtId="0" fontId="5" fillId="0" borderId="22" xfId="1" applyFont="1" applyBorder="1" applyAlignment="1" applyProtection="1">
      <alignment horizontal="center" vertical="center"/>
      <protection hidden="1"/>
    </xf>
    <xf numFmtId="0" fontId="5" fillId="0" borderId="31" xfId="1" applyFont="1" applyBorder="1" applyAlignment="1" applyProtection="1">
      <alignment horizontal="center" vertical="center"/>
      <protection hidden="1"/>
    </xf>
    <xf numFmtId="0" fontId="5" fillId="0" borderId="35" xfId="1" applyFont="1" applyBorder="1" applyAlignment="1" applyProtection="1">
      <alignment horizontal="center" vertical="center"/>
      <protection hidden="1"/>
    </xf>
    <xf numFmtId="0" fontId="5" fillId="0" borderId="36" xfId="1" applyFont="1" applyBorder="1" applyAlignment="1" applyProtection="1">
      <alignment horizontal="center" vertical="center"/>
      <protection hidden="1"/>
    </xf>
    <xf numFmtId="0" fontId="5" fillId="0" borderId="5" xfId="1" applyFont="1" applyBorder="1" applyAlignment="1" applyProtection="1">
      <alignment horizontal="center" vertical="center"/>
      <protection locked="0"/>
    </xf>
    <xf numFmtId="0" fontId="5" fillId="0" borderId="6" xfId="1" applyFont="1" applyBorder="1" applyAlignment="1" applyProtection="1">
      <alignment horizontal="center" vertical="center"/>
      <protection locked="0"/>
    </xf>
    <xf numFmtId="49" fontId="5" fillId="9" borderId="34" xfId="1" applyNumberFormat="1" applyFont="1" applyFill="1" applyBorder="1" applyAlignment="1" applyProtection="1">
      <alignment horizontal="center"/>
      <protection locked="0"/>
    </xf>
    <xf numFmtId="49" fontId="5" fillId="9" borderId="35" xfId="1" applyNumberFormat="1" applyFont="1" applyFill="1" applyBorder="1" applyAlignment="1" applyProtection="1">
      <alignment horizontal="center"/>
      <protection locked="0"/>
    </xf>
    <xf numFmtId="49" fontId="5" fillId="9" borderId="36" xfId="1" applyNumberFormat="1" applyFont="1" applyFill="1" applyBorder="1" applyAlignment="1" applyProtection="1">
      <alignment horizontal="center"/>
      <protection locked="0"/>
    </xf>
    <xf numFmtId="49" fontId="5" fillId="0" borderId="3" xfId="1" applyNumberFormat="1" applyFont="1" applyBorder="1" applyAlignment="1" applyProtection="1">
      <alignment horizontal="center"/>
      <protection locked="0"/>
    </xf>
    <xf numFmtId="49" fontId="5" fillId="0" borderId="41" xfId="1" applyNumberFormat="1" applyFont="1" applyBorder="1" applyAlignment="1" applyProtection="1">
      <alignment horizontal="center"/>
      <protection locked="0"/>
    </xf>
    <xf numFmtId="49" fontId="5" fillId="2" borderId="3" xfId="1" applyNumberFormat="1" applyFont="1" applyFill="1" applyBorder="1" applyAlignment="1" applyProtection="1">
      <alignment horizontal="center"/>
      <protection locked="0"/>
    </xf>
    <xf numFmtId="49" fontId="5" fillId="2" borderId="41" xfId="1" applyNumberFormat="1" applyFont="1" applyFill="1" applyBorder="1" applyAlignment="1" applyProtection="1">
      <alignment horizontal="center"/>
      <protection locked="0"/>
    </xf>
    <xf numFmtId="49" fontId="5" fillId="0" borderId="3" xfId="1" applyNumberFormat="1" applyFont="1" applyFill="1" applyBorder="1" applyAlignment="1" applyProtection="1">
      <alignment horizontal="center"/>
      <protection locked="0"/>
    </xf>
    <xf numFmtId="49" fontId="5" fillId="0" borderId="41" xfId="1" applyNumberFormat="1" applyFont="1" applyFill="1" applyBorder="1" applyAlignment="1" applyProtection="1">
      <alignment horizontal="center"/>
      <protection locked="0"/>
    </xf>
    <xf numFmtId="0" fontId="5" fillId="0" borderId="4" xfId="1" applyFont="1" applyBorder="1" applyAlignment="1" applyProtection="1">
      <alignment horizontal="left"/>
      <protection hidden="1"/>
    </xf>
    <xf numFmtId="0" fontId="5" fillId="0" borderId="5" xfId="1" applyFont="1" applyBorder="1" applyAlignment="1" applyProtection="1">
      <alignment horizontal="left"/>
      <protection hidden="1"/>
    </xf>
    <xf numFmtId="0" fontId="5" fillId="0" borderId="6" xfId="1" applyFont="1" applyBorder="1" applyAlignment="1" applyProtection="1">
      <alignment horizontal="left"/>
      <protection hidden="1"/>
    </xf>
    <xf numFmtId="49" fontId="5" fillId="8" borderId="3" xfId="1" applyNumberFormat="1" applyFont="1" applyFill="1" applyBorder="1" applyAlignment="1" applyProtection="1">
      <alignment horizontal="center"/>
      <protection locked="0"/>
    </xf>
    <xf numFmtId="49" fontId="5" fillId="8" borderId="41" xfId="1" applyNumberFormat="1" applyFont="1" applyFill="1" applyBorder="1" applyAlignment="1" applyProtection="1">
      <alignment horizontal="center"/>
      <protection locked="0"/>
    </xf>
    <xf numFmtId="0" fontId="5" fillId="0" borderId="16" xfId="1" applyFont="1" applyBorder="1" applyAlignment="1" applyProtection="1">
      <alignment horizontal="left" vertical="center"/>
      <protection hidden="1"/>
    </xf>
    <xf numFmtId="0" fontId="5" fillId="0" borderId="18" xfId="1" applyFont="1" applyBorder="1" applyAlignment="1" applyProtection="1">
      <alignment horizontal="left" vertical="center"/>
      <protection hidden="1"/>
    </xf>
    <xf numFmtId="0" fontId="5" fillId="0" borderId="29" xfId="1" applyFont="1" applyBorder="1" applyAlignment="1" applyProtection="1">
      <alignment horizontal="left" vertical="center"/>
      <protection hidden="1"/>
    </xf>
    <xf numFmtId="0" fontId="5" fillId="0" borderId="30" xfId="1" applyFont="1" applyBorder="1" applyAlignment="1" applyProtection="1">
      <alignment horizontal="left" vertical="center"/>
      <protection hidden="1"/>
    </xf>
    <xf numFmtId="49" fontId="5" fillId="2" borderId="7" xfId="1" applyNumberFormat="1" applyFont="1" applyFill="1" applyBorder="1" applyAlignment="1" applyProtection="1">
      <alignment horizontal="center"/>
      <protection locked="0"/>
    </xf>
    <xf numFmtId="49" fontId="5" fillId="2" borderId="43" xfId="1" applyNumberFormat="1" applyFont="1" applyFill="1" applyBorder="1" applyAlignment="1" applyProtection="1">
      <alignment horizontal="center"/>
      <protection locked="0"/>
    </xf>
    <xf numFmtId="0" fontId="19" fillId="0" borderId="16" xfId="1" applyFont="1" applyBorder="1" applyAlignment="1" applyProtection="1">
      <alignment horizontal="center"/>
      <protection locked="0"/>
    </xf>
    <xf numFmtId="0" fontId="19" fillId="0" borderId="17" xfId="1" applyFont="1" applyBorder="1" applyAlignment="1" applyProtection="1">
      <alignment horizontal="center"/>
      <protection locked="0"/>
    </xf>
    <xf numFmtId="0" fontId="19" fillId="0" borderId="18" xfId="1" applyFont="1" applyBorder="1" applyAlignment="1" applyProtection="1">
      <alignment horizontal="center"/>
      <protection locked="0"/>
    </xf>
    <xf numFmtId="0" fontId="5" fillId="0" borderId="4" xfId="1" applyFont="1" applyBorder="1" applyAlignment="1" applyProtection="1">
      <alignment horizontal="left" vertical="center"/>
      <protection hidden="1"/>
    </xf>
    <xf numFmtId="0" fontId="5" fillId="0" borderId="5" xfId="1" applyFont="1" applyBorder="1" applyAlignment="1" applyProtection="1">
      <alignment horizontal="left" vertical="center"/>
      <protection hidden="1"/>
    </xf>
    <xf numFmtId="14" fontId="6" fillId="0" borderId="4" xfId="1" applyNumberFormat="1" applyFont="1" applyBorder="1" applyAlignment="1" applyProtection="1">
      <alignment horizontal="center"/>
      <protection locked="0"/>
    </xf>
    <xf numFmtId="14" fontId="6" fillId="0" borderId="5" xfId="1" applyNumberFormat="1" applyFont="1" applyBorder="1" applyAlignment="1" applyProtection="1">
      <alignment horizontal="center"/>
      <protection locked="0"/>
    </xf>
    <xf numFmtId="14" fontId="6" fillId="0" borderId="6" xfId="1" applyNumberFormat="1" applyFont="1" applyBorder="1" applyAlignment="1" applyProtection="1">
      <alignment horizontal="center"/>
      <protection locked="0"/>
    </xf>
    <xf numFmtId="0" fontId="6" fillId="0" borderId="16" xfId="1" applyFont="1" applyBorder="1" applyAlignment="1" applyProtection="1">
      <alignment horizontal="center"/>
      <protection locked="0"/>
    </xf>
    <xf numFmtId="0" fontId="6" fillId="0" borderId="17" xfId="1" applyFont="1" applyBorder="1" applyAlignment="1" applyProtection="1">
      <alignment horizontal="center"/>
      <protection locked="0"/>
    </xf>
    <xf numFmtId="0" fontId="6" fillId="0" borderId="18" xfId="1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hidden="1"/>
    </xf>
    <xf numFmtId="0" fontId="7" fillId="0" borderId="2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2" xfId="0" applyBorder="1" applyAlignment="1" applyProtection="1">
      <alignment horizontal="right"/>
      <protection hidden="1"/>
    </xf>
    <xf numFmtId="0" fontId="5" fillId="0" borderId="16" xfId="1" applyFont="1" applyBorder="1" applyAlignment="1" applyProtection="1">
      <alignment horizontal="left"/>
      <protection hidden="1"/>
    </xf>
    <xf numFmtId="0" fontId="5" fillId="0" borderId="17" xfId="1" applyFont="1" applyBorder="1" applyAlignment="1" applyProtection="1">
      <alignment horizontal="left"/>
      <protection hidden="1"/>
    </xf>
    <xf numFmtId="0" fontId="5" fillId="0" borderId="18" xfId="1" applyFont="1" applyBorder="1" applyAlignment="1" applyProtection="1">
      <alignment horizontal="left"/>
      <protection hidden="1"/>
    </xf>
    <xf numFmtId="0" fontId="5" fillId="0" borderId="0" xfId="1" applyFont="1" applyAlignment="1" applyProtection="1">
      <alignment horizontal="left"/>
      <protection hidden="1"/>
    </xf>
    <xf numFmtId="14" fontId="6" fillId="0" borderId="0" xfId="1" applyNumberFormat="1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left" wrapText="1"/>
      <protection hidden="1"/>
    </xf>
    <xf numFmtId="0" fontId="0" fillId="0" borderId="10" xfId="0" applyBorder="1" applyAlignment="1" applyProtection="1">
      <alignment horizontal="center"/>
      <protection hidden="1"/>
    </xf>
    <xf numFmtId="0" fontId="6" fillId="0" borderId="10" xfId="0" applyFont="1" applyBorder="1" applyAlignment="1" applyProtection="1">
      <alignment horizontal="center"/>
      <protection hidden="1"/>
    </xf>
    <xf numFmtId="167" fontId="4" fillId="0" borderId="2" xfId="1" applyNumberFormat="1" applyFont="1" applyBorder="1" applyAlignment="1" applyProtection="1">
      <alignment horizontal="center"/>
      <protection locked="0"/>
    </xf>
    <xf numFmtId="0" fontId="5" fillId="0" borderId="57" xfId="1" applyFont="1" applyBorder="1" applyAlignment="1" applyProtection="1">
      <alignment horizontal="center" vertical="center"/>
      <protection hidden="1"/>
    </xf>
    <xf numFmtId="0" fontId="5" fillId="0" borderId="8" xfId="1" applyFont="1" applyBorder="1" applyAlignment="1" applyProtection="1">
      <alignment horizontal="center" vertical="center" wrapText="1"/>
      <protection hidden="1"/>
    </xf>
    <xf numFmtId="0" fontId="5" fillId="0" borderId="39" xfId="0" applyFont="1" applyBorder="1" applyAlignment="1" applyProtection="1">
      <alignment horizontal="center" vertical="center"/>
      <protection hidden="1"/>
    </xf>
    <xf numFmtId="0" fontId="5" fillId="0" borderId="39" xfId="1" applyFont="1" applyBorder="1" applyAlignment="1" applyProtection="1">
      <alignment horizontal="center" vertical="center"/>
      <protection hidden="1"/>
    </xf>
    <xf numFmtId="0" fontId="5" fillId="0" borderId="34" xfId="1" applyFont="1" applyBorder="1" applyAlignment="1" applyProtection="1">
      <alignment horizontal="center" vertical="center"/>
      <protection hidden="1"/>
    </xf>
    <xf numFmtId="167" fontId="5" fillId="0" borderId="38" xfId="1" applyNumberFormat="1" applyFont="1" applyBorder="1" applyAlignment="1" applyProtection="1">
      <alignment horizontal="center" vertical="center"/>
      <protection locked="0"/>
    </xf>
    <xf numFmtId="167" fontId="5" fillId="0" borderId="0" xfId="1" applyNumberFormat="1" applyFont="1" applyAlignment="1" applyProtection="1">
      <alignment horizontal="center" vertical="center"/>
      <protection locked="0"/>
    </xf>
    <xf numFmtId="167" fontId="5" fillId="0" borderId="37" xfId="1" applyNumberFormat="1" applyFont="1" applyBorder="1" applyAlignment="1" applyProtection="1">
      <alignment horizontal="center" vertical="center"/>
      <protection locked="0"/>
    </xf>
    <xf numFmtId="167" fontId="4" fillId="0" borderId="9" xfId="1" applyNumberFormat="1" applyFont="1" applyBorder="1" applyAlignment="1" applyProtection="1">
      <alignment horizontal="left"/>
      <protection locked="0"/>
    </xf>
    <xf numFmtId="167" fontId="4" fillId="0" borderId="2" xfId="1" applyNumberFormat="1" applyFont="1" applyBorder="1" applyAlignment="1" applyProtection="1">
      <alignment horizontal="left"/>
      <protection locked="0"/>
    </xf>
    <xf numFmtId="49" fontId="5" fillId="8" borderId="24" xfId="1" applyNumberFormat="1" applyFont="1" applyFill="1" applyBorder="1" applyAlignment="1" applyProtection="1">
      <alignment horizontal="center"/>
      <protection locked="0"/>
    </xf>
    <xf numFmtId="49" fontId="5" fillId="8" borderId="40" xfId="1" applyNumberFormat="1" applyFont="1" applyFill="1" applyBorder="1" applyAlignment="1" applyProtection="1">
      <alignment horizontal="center"/>
      <protection locked="0"/>
    </xf>
    <xf numFmtId="0" fontId="6" fillId="0" borderId="0" xfId="1" applyFont="1" applyAlignment="1" applyProtection="1">
      <alignment horizontal="center"/>
      <protection hidden="1"/>
    </xf>
    <xf numFmtId="167" fontId="6" fillId="0" borderId="16" xfId="1" applyNumberFormat="1" applyFont="1" applyBorder="1" applyAlignment="1" applyProtection="1">
      <alignment horizontal="center"/>
      <protection locked="0"/>
    </xf>
    <xf numFmtId="167" fontId="6" fillId="0" borderId="17" xfId="1" applyNumberFormat="1" applyFont="1" applyBorder="1" applyAlignment="1" applyProtection="1">
      <alignment horizontal="center"/>
      <protection locked="0"/>
    </xf>
    <xf numFmtId="167" fontId="6" fillId="0" borderId="18" xfId="1" applyNumberFormat="1" applyFont="1" applyBorder="1" applyAlignment="1" applyProtection="1">
      <alignment horizontal="center"/>
      <protection locked="0"/>
    </xf>
    <xf numFmtId="167" fontId="6" fillId="0" borderId="0" xfId="0" applyNumberFormat="1" applyFont="1" applyAlignment="1" applyProtection="1">
      <alignment horizontal="left"/>
      <protection locked="0"/>
    </xf>
    <xf numFmtId="167" fontId="0" fillId="0" borderId="2" xfId="0" applyNumberFormat="1" applyBorder="1" applyAlignment="1" applyProtection="1">
      <alignment horizontal="left"/>
      <protection locked="0"/>
    </xf>
    <xf numFmtId="167" fontId="6" fillId="0" borderId="2" xfId="0" applyNumberFormat="1" applyFont="1" applyBorder="1" applyAlignment="1" applyProtection="1">
      <alignment horizontal="left"/>
      <protection locked="0"/>
    </xf>
    <xf numFmtId="49" fontId="5" fillId="0" borderId="11" xfId="1" applyNumberFormat="1" applyFont="1" applyFill="1" applyBorder="1" applyAlignment="1" applyProtection="1">
      <alignment horizontal="center"/>
      <protection locked="0"/>
    </xf>
    <xf numFmtId="49" fontId="5" fillId="0" borderId="9" xfId="1" applyNumberFormat="1" applyFont="1" applyFill="1" applyBorder="1" applyAlignment="1" applyProtection="1">
      <alignment horizontal="center"/>
      <protection locked="0"/>
    </xf>
    <xf numFmtId="49" fontId="5" fillId="0" borderId="32" xfId="1" applyNumberFormat="1" applyFont="1" applyFill="1" applyBorder="1" applyAlignment="1" applyProtection="1">
      <alignment horizontal="center"/>
      <protection locked="0"/>
    </xf>
    <xf numFmtId="49" fontId="5" fillId="8" borderId="34" xfId="1" applyNumberFormat="1" applyFont="1" applyFill="1" applyBorder="1" applyAlignment="1" applyProtection="1">
      <alignment horizontal="center"/>
      <protection locked="0"/>
    </xf>
    <xf numFmtId="49" fontId="5" fillId="8" borderId="35" xfId="1" applyNumberFormat="1" applyFont="1" applyFill="1" applyBorder="1" applyAlignment="1" applyProtection="1">
      <alignment horizontal="center"/>
      <protection locked="0"/>
    </xf>
    <xf numFmtId="49" fontId="5" fillId="8" borderId="36" xfId="1" applyNumberFormat="1" applyFont="1" applyFill="1" applyBorder="1" applyAlignment="1" applyProtection="1">
      <alignment horizontal="center"/>
      <protection locked="0"/>
    </xf>
    <xf numFmtId="49" fontId="5" fillId="0" borderId="7" xfId="1" applyNumberFormat="1" applyFont="1" applyBorder="1" applyAlignment="1" applyProtection="1">
      <alignment horizontal="center"/>
      <protection locked="0"/>
    </xf>
    <xf numFmtId="49" fontId="5" fillId="0" borderId="43" xfId="1" applyNumberFormat="1" applyFont="1" applyBorder="1" applyAlignment="1" applyProtection="1">
      <alignment horizontal="center"/>
      <protection locked="0"/>
    </xf>
    <xf numFmtId="49" fontId="5" fillId="9" borderId="3" xfId="1" applyNumberFormat="1" applyFont="1" applyFill="1" applyBorder="1" applyAlignment="1" applyProtection="1">
      <alignment horizontal="center"/>
      <protection locked="0"/>
    </xf>
    <xf numFmtId="49" fontId="5" fillId="9" borderId="41" xfId="1" applyNumberFormat="1" applyFont="1" applyFill="1" applyBorder="1" applyAlignment="1" applyProtection="1">
      <alignment horizontal="center"/>
      <protection locked="0"/>
    </xf>
    <xf numFmtId="49" fontId="5" fillId="0" borderId="24" xfId="1" applyNumberFormat="1" applyFont="1" applyBorder="1" applyAlignment="1" applyProtection="1">
      <alignment horizontal="center"/>
      <protection locked="0"/>
    </xf>
    <xf numFmtId="49" fontId="5" fillId="0" borderId="40" xfId="1" applyNumberFormat="1" applyFont="1" applyBorder="1" applyAlignment="1" applyProtection="1">
      <alignment horizontal="center"/>
      <protection locked="0"/>
    </xf>
    <xf numFmtId="167" fontId="5" fillId="0" borderId="0" xfId="1" applyNumberFormat="1" applyFont="1" applyBorder="1" applyAlignment="1" applyProtection="1">
      <alignment horizontal="center" vertical="center"/>
      <protection locked="0"/>
    </xf>
    <xf numFmtId="49" fontId="5" fillId="7" borderId="24" xfId="1" applyNumberFormat="1" applyFont="1" applyFill="1" applyBorder="1" applyAlignment="1" applyProtection="1">
      <alignment horizontal="center"/>
      <protection locked="0"/>
    </xf>
    <xf numFmtId="49" fontId="5" fillId="7" borderId="40" xfId="1" applyNumberFormat="1" applyFont="1" applyFill="1" applyBorder="1" applyAlignment="1" applyProtection="1">
      <alignment horizontal="center"/>
      <protection locked="0"/>
    </xf>
    <xf numFmtId="167" fontId="5" fillId="0" borderId="52" xfId="1" applyNumberFormat="1" applyFont="1" applyBorder="1" applyAlignment="1" applyProtection="1">
      <alignment horizontal="center" vertical="center"/>
      <protection locked="0"/>
    </xf>
    <xf numFmtId="167" fontId="5" fillId="0" borderId="5" xfId="1" applyNumberFormat="1" applyFont="1" applyBorder="1" applyAlignment="1" applyProtection="1">
      <alignment horizontal="center" vertical="center"/>
      <protection locked="0"/>
    </xf>
    <xf numFmtId="167" fontId="5" fillId="0" borderId="6" xfId="1" applyNumberFormat="1" applyFont="1" applyBorder="1" applyAlignment="1" applyProtection="1">
      <alignment horizontal="center" vertical="center"/>
      <protection locked="0"/>
    </xf>
    <xf numFmtId="49" fontId="5" fillId="7" borderId="55" xfId="1" applyNumberFormat="1" applyFont="1" applyFill="1" applyBorder="1" applyAlignment="1" applyProtection="1">
      <alignment horizontal="center"/>
      <protection locked="0"/>
    </xf>
    <xf numFmtId="49" fontId="5" fillId="7" borderId="56" xfId="1" applyNumberFormat="1" applyFont="1" applyFill="1" applyBorder="1" applyAlignment="1" applyProtection="1">
      <alignment horizontal="center"/>
      <protection locked="0"/>
    </xf>
    <xf numFmtId="49" fontId="5" fillId="0" borderId="24" xfId="1" applyNumberFormat="1" applyFont="1" applyFill="1" applyBorder="1" applyAlignment="1" applyProtection="1">
      <alignment horizontal="center"/>
      <protection locked="0"/>
    </xf>
    <xf numFmtId="49" fontId="5" fillId="0" borderId="40" xfId="1" applyNumberFormat="1" applyFont="1" applyFill="1" applyBorder="1" applyAlignment="1" applyProtection="1">
      <alignment horizontal="center"/>
      <protection locked="0"/>
    </xf>
    <xf numFmtId="49" fontId="5" fillId="6" borderId="3" xfId="1" applyNumberFormat="1" applyFont="1" applyFill="1" applyBorder="1" applyAlignment="1" applyProtection="1">
      <alignment horizontal="center"/>
      <protection locked="0"/>
    </xf>
    <xf numFmtId="49" fontId="5" fillId="6" borderId="41" xfId="1" applyNumberFormat="1" applyFont="1" applyFill="1" applyBorder="1" applyAlignment="1" applyProtection="1">
      <alignment horizontal="center"/>
      <protection locked="0"/>
    </xf>
    <xf numFmtId="49" fontId="5" fillId="0" borderId="7" xfId="1" applyNumberFormat="1" applyFont="1" applyFill="1" applyBorder="1" applyAlignment="1" applyProtection="1">
      <alignment horizontal="center"/>
      <protection locked="0"/>
    </xf>
    <xf numFmtId="49" fontId="5" fillId="0" borderId="43" xfId="1" applyNumberFormat="1" applyFont="1" applyFill="1" applyBorder="1" applyAlignment="1" applyProtection="1">
      <alignment horizontal="center"/>
      <protection locked="0"/>
    </xf>
    <xf numFmtId="49" fontId="5" fillId="2" borderId="24" xfId="1" applyNumberFormat="1" applyFont="1" applyFill="1" applyBorder="1" applyAlignment="1" applyProtection="1">
      <alignment horizontal="center"/>
      <protection locked="0"/>
    </xf>
    <xf numFmtId="49" fontId="5" fillId="2" borderId="40" xfId="1" applyNumberFormat="1" applyFont="1" applyFill="1" applyBorder="1" applyAlignment="1" applyProtection="1">
      <alignment horizontal="center"/>
      <protection locked="0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44</xdr:row>
      <xdr:rowOff>85725</xdr:rowOff>
    </xdr:from>
    <xdr:to>
      <xdr:col>8</xdr:col>
      <xdr:colOff>0</xdr:colOff>
      <xdr:row>44</xdr:row>
      <xdr:rowOff>85725</xdr:rowOff>
    </xdr:to>
    <xdr:cxnSp macro="">
      <xdr:nvCxnSpPr>
        <xdr:cNvPr id="2" name="Přímá spojovací čára 4">
          <a:extLst>
            <a:ext uri="{FF2B5EF4-FFF2-40B4-BE49-F238E27FC236}">
              <a16:creationId xmlns:a16="http://schemas.microsoft.com/office/drawing/2014/main" id="{5E474C38-3BBC-4FC4-90CE-4F024D7FD35F}"/>
            </a:ext>
          </a:extLst>
        </xdr:cNvPr>
        <xdr:cNvCxnSpPr/>
      </xdr:nvCxnSpPr>
      <xdr:spPr>
        <a:xfrm>
          <a:off x="1143000" y="7867650"/>
          <a:ext cx="3705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45</xdr:row>
      <xdr:rowOff>85725</xdr:rowOff>
    </xdr:from>
    <xdr:to>
      <xdr:col>5</xdr:col>
      <xdr:colOff>2721</xdr:colOff>
      <xdr:row>45</xdr:row>
      <xdr:rowOff>85725</xdr:rowOff>
    </xdr:to>
    <xdr:cxnSp macro="">
      <xdr:nvCxnSpPr>
        <xdr:cNvPr id="3" name="Přímá spojovací čára 4">
          <a:extLst>
            <a:ext uri="{FF2B5EF4-FFF2-40B4-BE49-F238E27FC236}">
              <a16:creationId xmlns:a16="http://schemas.microsoft.com/office/drawing/2014/main" id="{4C8CA813-F7D6-453E-AA80-831451926640}"/>
            </a:ext>
          </a:extLst>
        </xdr:cNvPr>
        <xdr:cNvCxnSpPr/>
      </xdr:nvCxnSpPr>
      <xdr:spPr>
        <a:xfrm>
          <a:off x="714375" y="8039100"/>
          <a:ext cx="176484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45</xdr:row>
      <xdr:rowOff>76200</xdr:rowOff>
    </xdr:from>
    <xdr:to>
      <xdr:col>11</xdr:col>
      <xdr:colOff>0</xdr:colOff>
      <xdr:row>45</xdr:row>
      <xdr:rowOff>76200</xdr:rowOff>
    </xdr:to>
    <xdr:cxnSp macro="">
      <xdr:nvCxnSpPr>
        <xdr:cNvPr id="5" name="Přímá spojovací čára 4">
          <a:extLst>
            <a:ext uri="{FF2B5EF4-FFF2-40B4-BE49-F238E27FC236}">
              <a16:creationId xmlns:a16="http://schemas.microsoft.com/office/drawing/2014/main" id="{2A888ECA-AB10-4583-9AC6-F19267BA918C}"/>
            </a:ext>
          </a:extLst>
        </xdr:cNvPr>
        <xdr:cNvCxnSpPr/>
      </xdr:nvCxnSpPr>
      <xdr:spPr>
        <a:xfrm>
          <a:off x="5410200" y="8029575"/>
          <a:ext cx="1123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44</xdr:row>
      <xdr:rowOff>85725</xdr:rowOff>
    </xdr:from>
    <xdr:to>
      <xdr:col>8</xdr:col>
      <xdr:colOff>0</xdr:colOff>
      <xdr:row>44</xdr:row>
      <xdr:rowOff>85725</xdr:rowOff>
    </xdr:to>
    <xdr:cxnSp macro="">
      <xdr:nvCxnSpPr>
        <xdr:cNvPr id="11" name="Přímá spojovací čára 4">
          <a:extLst>
            <a:ext uri="{FF2B5EF4-FFF2-40B4-BE49-F238E27FC236}">
              <a16:creationId xmlns:a16="http://schemas.microsoft.com/office/drawing/2014/main" id="{747002F2-EC36-413E-8A8A-C056794008FB}"/>
            </a:ext>
          </a:extLst>
        </xdr:cNvPr>
        <xdr:cNvCxnSpPr/>
      </xdr:nvCxnSpPr>
      <xdr:spPr>
        <a:xfrm>
          <a:off x="1143000" y="7696200"/>
          <a:ext cx="3705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45</xdr:row>
      <xdr:rowOff>85725</xdr:rowOff>
    </xdr:from>
    <xdr:to>
      <xdr:col>5</xdr:col>
      <xdr:colOff>2721</xdr:colOff>
      <xdr:row>45</xdr:row>
      <xdr:rowOff>85725</xdr:rowOff>
    </xdr:to>
    <xdr:cxnSp macro="">
      <xdr:nvCxnSpPr>
        <xdr:cNvPr id="12" name="Přímá spojovací čára 4">
          <a:extLst>
            <a:ext uri="{FF2B5EF4-FFF2-40B4-BE49-F238E27FC236}">
              <a16:creationId xmlns:a16="http://schemas.microsoft.com/office/drawing/2014/main" id="{55FE6B4C-07B8-4508-8D37-4AC87C925E97}"/>
            </a:ext>
          </a:extLst>
        </xdr:cNvPr>
        <xdr:cNvCxnSpPr/>
      </xdr:nvCxnSpPr>
      <xdr:spPr>
        <a:xfrm>
          <a:off x="714375" y="7867650"/>
          <a:ext cx="176484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45</xdr:row>
      <xdr:rowOff>76200</xdr:rowOff>
    </xdr:from>
    <xdr:to>
      <xdr:col>11</xdr:col>
      <xdr:colOff>0</xdr:colOff>
      <xdr:row>45</xdr:row>
      <xdr:rowOff>76200</xdr:rowOff>
    </xdr:to>
    <xdr:cxnSp macro="">
      <xdr:nvCxnSpPr>
        <xdr:cNvPr id="13" name="Přímá spojovací čára 4">
          <a:extLst>
            <a:ext uri="{FF2B5EF4-FFF2-40B4-BE49-F238E27FC236}">
              <a16:creationId xmlns:a16="http://schemas.microsoft.com/office/drawing/2014/main" id="{CF11FB11-9507-44FD-B960-05C97861D6FD}"/>
            </a:ext>
          </a:extLst>
        </xdr:cNvPr>
        <xdr:cNvCxnSpPr/>
      </xdr:nvCxnSpPr>
      <xdr:spPr>
        <a:xfrm>
          <a:off x="5410200" y="7858125"/>
          <a:ext cx="1123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41</xdr:row>
      <xdr:rowOff>85725</xdr:rowOff>
    </xdr:from>
    <xdr:to>
      <xdr:col>8</xdr:col>
      <xdr:colOff>0</xdr:colOff>
      <xdr:row>41</xdr:row>
      <xdr:rowOff>85725</xdr:rowOff>
    </xdr:to>
    <xdr:cxnSp macro="">
      <xdr:nvCxnSpPr>
        <xdr:cNvPr id="5" name="Přímá spojovací čára 4">
          <a:extLst>
            <a:ext uri="{FF2B5EF4-FFF2-40B4-BE49-F238E27FC236}">
              <a16:creationId xmlns:a16="http://schemas.microsoft.com/office/drawing/2014/main" id="{57F42CF4-6801-44D0-82BB-BBBE3FCCE350}"/>
            </a:ext>
          </a:extLst>
        </xdr:cNvPr>
        <xdr:cNvCxnSpPr/>
      </xdr:nvCxnSpPr>
      <xdr:spPr>
        <a:xfrm>
          <a:off x="1143000" y="7696200"/>
          <a:ext cx="3705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42</xdr:row>
      <xdr:rowOff>85725</xdr:rowOff>
    </xdr:from>
    <xdr:to>
      <xdr:col>5</xdr:col>
      <xdr:colOff>2721</xdr:colOff>
      <xdr:row>42</xdr:row>
      <xdr:rowOff>85725</xdr:rowOff>
    </xdr:to>
    <xdr:cxnSp macro="">
      <xdr:nvCxnSpPr>
        <xdr:cNvPr id="6" name="Přímá spojovací čára 4">
          <a:extLst>
            <a:ext uri="{FF2B5EF4-FFF2-40B4-BE49-F238E27FC236}">
              <a16:creationId xmlns:a16="http://schemas.microsoft.com/office/drawing/2014/main" id="{937AD80E-B79B-424A-9E59-6B9DE53CE159}"/>
            </a:ext>
          </a:extLst>
        </xdr:cNvPr>
        <xdr:cNvCxnSpPr/>
      </xdr:nvCxnSpPr>
      <xdr:spPr>
        <a:xfrm>
          <a:off x="714375" y="7867650"/>
          <a:ext cx="176484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42</xdr:row>
      <xdr:rowOff>76200</xdr:rowOff>
    </xdr:from>
    <xdr:to>
      <xdr:col>11</xdr:col>
      <xdr:colOff>0</xdr:colOff>
      <xdr:row>42</xdr:row>
      <xdr:rowOff>76200</xdr:rowOff>
    </xdr:to>
    <xdr:cxnSp macro="">
      <xdr:nvCxnSpPr>
        <xdr:cNvPr id="7" name="Přímá spojovací čára 4">
          <a:extLst>
            <a:ext uri="{FF2B5EF4-FFF2-40B4-BE49-F238E27FC236}">
              <a16:creationId xmlns:a16="http://schemas.microsoft.com/office/drawing/2014/main" id="{F455FF51-99D1-4C03-A92C-062E46C3D720}"/>
            </a:ext>
          </a:extLst>
        </xdr:cNvPr>
        <xdr:cNvCxnSpPr/>
      </xdr:nvCxnSpPr>
      <xdr:spPr>
        <a:xfrm>
          <a:off x="5410200" y="7858125"/>
          <a:ext cx="1123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44</xdr:row>
      <xdr:rowOff>85725</xdr:rowOff>
    </xdr:from>
    <xdr:to>
      <xdr:col>8</xdr:col>
      <xdr:colOff>0</xdr:colOff>
      <xdr:row>44</xdr:row>
      <xdr:rowOff>85725</xdr:rowOff>
    </xdr:to>
    <xdr:cxnSp macro="">
      <xdr:nvCxnSpPr>
        <xdr:cNvPr id="8" name="Přímá spojovací čára 4">
          <a:extLst>
            <a:ext uri="{FF2B5EF4-FFF2-40B4-BE49-F238E27FC236}">
              <a16:creationId xmlns:a16="http://schemas.microsoft.com/office/drawing/2014/main" id="{B1C5CAF7-6813-430E-B423-B6F3A55DCCAB}"/>
            </a:ext>
          </a:extLst>
        </xdr:cNvPr>
        <xdr:cNvCxnSpPr/>
      </xdr:nvCxnSpPr>
      <xdr:spPr>
        <a:xfrm>
          <a:off x="1143000" y="7353300"/>
          <a:ext cx="3705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45</xdr:row>
      <xdr:rowOff>85725</xdr:rowOff>
    </xdr:from>
    <xdr:to>
      <xdr:col>5</xdr:col>
      <xdr:colOff>2721</xdr:colOff>
      <xdr:row>45</xdr:row>
      <xdr:rowOff>85725</xdr:rowOff>
    </xdr:to>
    <xdr:cxnSp macro="">
      <xdr:nvCxnSpPr>
        <xdr:cNvPr id="9" name="Přímá spojovací čára 4">
          <a:extLst>
            <a:ext uri="{FF2B5EF4-FFF2-40B4-BE49-F238E27FC236}">
              <a16:creationId xmlns:a16="http://schemas.microsoft.com/office/drawing/2014/main" id="{BE788AAE-1BA9-4E59-B37F-0F09A56FB9E3}"/>
            </a:ext>
          </a:extLst>
        </xdr:cNvPr>
        <xdr:cNvCxnSpPr/>
      </xdr:nvCxnSpPr>
      <xdr:spPr>
        <a:xfrm>
          <a:off x="714375" y="7524750"/>
          <a:ext cx="176484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45</xdr:row>
      <xdr:rowOff>76200</xdr:rowOff>
    </xdr:from>
    <xdr:to>
      <xdr:col>11</xdr:col>
      <xdr:colOff>0</xdr:colOff>
      <xdr:row>45</xdr:row>
      <xdr:rowOff>76200</xdr:rowOff>
    </xdr:to>
    <xdr:cxnSp macro="">
      <xdr:nvCxnSpPr>
        <xdr:cNvPr id="10" name="Přímá spojovací čára 4">
          <a:extLst>
            <a:ext uri="{FF2B5EF4-FFF2-40B4-BE49-F238E27FC236}">
              <a16:creationId xmlns:a16="http://schemas.microsoft.com/office/drawing/2014/main" id="{FD10EB89-1589-440D-A459-55E5BCAB5C6D}"/>
            </a:ext>
          </a:extLst>
        </xdr:cNvPr>
        <xdr:cNvCxnSpPr/>
      </xdr:nvCxnSpPr>
      <xdr:spPr>
        <a:xfrm>
          <a:off x="5410200" y="7515225"/>
          <a:ext cx="1123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43</xdr:row>
      <xdr:rowOff>85725</xdr:rowOff>
    </xdr:from>
    <xdr:to>
      <xdr:col>8</xdr:col>
      <xdr:colOff>0</xdr:colOff>
      <xdr:row>43</xdr:row>
      <xdr:rowOff>85725</xdr:rowOff>
    </xdr:to>
    <xdr:cxnSp macro="">
      <xdr:nvCxnSpPr>
        <xdr:cNvPr id="11" name="Přímá spojovací čára 4">
          <a:extLst>
            <a:ext uri="{FF2B5EF4-FFF2-40B4-BE49-F238E27FC236}">
              <a16:creationId xmlns:a16="http://schemas.microsoft.com/office/drawing/2014/main" id="{4F87B5DA-ECBA-4588-AE94-A368AB63DE98}"/>
            </a:ext>
          </a:extLst>
        </xdr:cNvPr>
        <xdr:cNvCxnSpPr/>
      </xdr:nvCxnSpPr>
      <xdr:spPr>
        <a:xfrm>
          <a:off x="1143000" y="7696200"/>
          <a:ext cx="3705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44</xdr:row>
      <xdr:rowOff>85725</xdr:rowOff>
    </xdr:from>
    <xdr:to>
      <xdr:col>5</xdr:col>
      <xdr:colOff>2721</xdr:colOff>
      <xdr:row>44</xdr:row>
      <xdr:rowOff>85725</xdr:rowOff>
    </xdr:to>
    <xdr:cxnSp macro="">
      <xdr:nvCxnSpPr>
        <xdr:cNvPr id="12" name="Přímá spojovací čára 4">
          <a:extLst>
            <a:ext uri="{FF2B5EF4-FFF2-40B4-BE49-F238E27FC236}">
              <a16:creationId xmlns:a16="http://schemas.microsoft.com/office/drawing/2014/main" id="{BC0ECECF-2612-4B01-8EA6-C7FA3FF60363}"/>
            </a:ext>
          </a:extLst>
        </xdr:cNvPr>
        <xdr:cNvCxnSpPr/>
      </xdr:nvCxnSpPr>
      <xdr:spPr>
        <a:xfrm>
          <a:off x="714375" y="7867650"/>
          <a:ext cx="176484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44</xdr:row>
      <xdr:rowOff>76200</xdr:rowOff>
    </xdr:from>
    <xdr:to>
      <xdr:col>11</xdr:col>
      <xdr:colOff>0</xdr:colOff>
      <xdr:row>44</xdr:row>
      <xdr:rowOff>76200</xdr:rowOff>
    </xdr:to>
    <xdr:cxnSp macro="">
      <xdr:nvCxnSpPr>
        <xdr:cNvPr id="13" name="Přímá spojovací čára 4">
          <a:extLst>
            <a:ext uri="{FF2B5EF4-FFF2-40B4-BE49-F238E27FC236}">
              <a16:creationId xmlns:a16="http://schemas.microsoft.com/office/drawing/2014/main" id="{93A1C073-E911-46D1-849B-23BA96E9D8C5}"/>
            </a:ext>
          </a:extLst>
        </xdr:cNvPr>
        <xdr:cNvCxnSpPr/>
      </xdr:nvCxnSpPr>
      <xdr:spPr>
        <a:xfrm>
          <a:off x="5410200" y="7858125"/>
          <a:ext cx="1123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44</xdr:row>
      <xdr:rowOff>85725</xdr:rowOff>
    </xdr:from>
    <xdr:to>
      <xdr:col>8</xdr:col>
      <xdr:colOff>0</xdr:colOff>
      <xdr:row>44</xdr:row>
      <xdr:rowOff>85725</xdr:rowOff>
    </xdr:to>
    <xdr:cxnSp macro="">
      <xdr:nvCxnSpPr>
        <xdr:cNvPr id="5" name="Přímá spojovací čára 4">
          <a:extLst>
            <a:ext uri="{FF2B5EF4-FFF2-40B4-BE49-F238E27FC236}">
              <a16:creationId xmlns:a16="http://schemas.microsoft.com/office/drawing/2014/main" id="{4E333A56-0CCD-4500-9942-A47B79C760FE}"/>
            </a:ext>
          </a:extLst>
        </xdr:cNvPr>
        <xdr:cNvCxnSpPr/>
      </xdr:nvCxnSpPr>
      <xdr:spPr>
        <a:xfrm>
          <a:off x="1143000" y="7524750"/>
          <a:ext cx="3705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45</xdr:row>
      <xdr:rowOff>85725</xdr:rowOff>
    </xdr:from>
    <xdr:to>
      <xdr:col>5</xdr:col>
      <xdr:colOff>2721</xdr:colOff>
      <xdr:row>45</xdr:row>
      <xdr:rowOff>85725</xdr:rowOff>
    </xdr:to>
    <xdr:cxnSp macro="">
      <xdr:nvCxnSpPr>
        <xdr:cNvPr id="6" name="Přímá spojovací čára 4">
          <a:extLst>
            <a:ext uri="{FF2B5EF4-FFF2-40B4-BE49-F238E27FC236}">
              <a16:creationId xmlns:a16="http://schemas.microsoft.com/office/drawing/2014/main" id="{F9BCAC27-CFB0-451C-A9CC-539317BE7979}"/>
            </a:ext>
          </a:extLst>
        </xdr:cNvPr>
        <xdr:cNvCxnSpPr/>
      </xdr:nvCxnSpPr>
      <xdr:spPr>
        <a:xfrm>
          <a:off x="714375" y="7696200"/>
          <a:ext cx="176484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45</xdr:row>
      <xdr:rowOff>76200</xdr:rowOff>
    </xdr:from>
    <xdr:to>
      <xdr:col>11</xdr:col>
      <xdr:colOff>0</xdr:colOff>
      <xdr:row>45</xdr:row>
      <xdr:rowOff>76200</xdr:rowOff>
    </xdr:to>
    <xdr:cxnSp macro="">
      <xdr:nvCxnSpPr>
        <xdr:cNvPr id="7" name="Přímá spojovací čára 4">
          <a:extLst>
            <a:ext uri="{FF2B5EF4-FFF2-40B4-BE49-F238E27FC236}">
              <a16:creationId xmlns:a16="http://schemas.microsoft.com/office/drawing/2014/main" id="{216B0322-8A5F-46BA-A2B9-97ED4141AD60}"/>
            </a:ext>
          </a:extLst>
        </xdr:cNvPr>
        <xdr:cNvCxnSpPr/>
      </xdr:nvCxnSpPr>
      <xdr:spPr>
        <a:xfrm>
          <a:off x="5410200" y="7686675"/>
          <a:ext cx="1123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43</xdr:row>
      <xdr:rowOff>85725</xdr:rowOff>
    </xdr:from>
    <xdr:to>
      <xdr:col>8</xdr:col>
      <xdr:colOff>0</xdr:colOff>
      <xdr:row>43</xdr:row>
      <xdr:rowOff>85725</xdr:rowOff>
    </xdr:to>
    <xdr:cxnSp macro="">
      <xdr:nvCxnSpPr>
        <xdr:cNvPr id="8" name="Přímá spojovací čára 4">
          <a:extLst>
            <a:ext uri="{FF2B5EF4-FFF2-40B4-BE49-F238E27FC236}">
              <a16:creationId xmlns:a16="http://schemas.microsoft.com/office/drawing/2014/main" id="{83A3990C-C960-4D7E-9F4F-504745D04D6C}"/>
            </a:ext>
          </a:extLst>
        </xdr:cNvPr>
        <xdr:cNvCxnSpPr/>
      </xdr:nvCxnSpPr>
      <xdr:spPr>
        <a:xfrm>
          <a:off x="1143000" y="7696200"/>
          <a:ext cx="3705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44</xdr:row>
      <xdr:rowOff>85725</xdr:rowOff>
    </xdr:from>
    <xdr:to>
      <xdr:col>5</xdr:col>
      <xdr:colOff>2721</xdr:colOff>
      <xdr:row>44</xdr:row>
      <xdr:rowOff>85725</xdr:rowOff>
    </xdr:to>
    <xdr:cxnSp macro="">
      <xdr:nvCxnSpPr>
        <xdr:cNvPr id="9" name="Přímá spojovací čára 4">
          <a:extLst>
            <a:ext uri="{FF2B5EF4-FFF2-40B4-BE49-F238E27FC236}">
              <a16:creationId xmlns:a16="http://schemas.microsoft.com/office/drawing/2014/main" id="{657C8660-4880-413E-BDF3-4E7E2C1D56C2}"/>
            </a:ext>
          </a:extLst>
        </xdr:cNvPr>
        <xdr:cNvCxnSpPr/>
      </xdr:nvCxnSpPr>
      <xdr:spPr>
        <a:xfrm>
          <a:off x="714375" y="7867650"/>
          <a:ext cx="176484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44</xdr:row>
      <xdr:rowOff>76200</xdr:rowOff>
    </xdr:from>
    <xdr:to>
      <xdr:col>11</xdr:col>
      <xdr:colOff>0</xdr:colOff>
      <xdr:row>44</xdr:row>
      <xdr:rowOff>76200</xdr:rowOff>
    </xdr:to>
    <xdr:cxnSp macro="">
      <xdr:nvCxnSpPr>
        <xdr:cNvPr id="10" name="Přímá spojovací čára 4">
          <a:extLst>
            <a:ext uri="{FF2B5EF4-FFF2-40B4-BE49-F238E27FC236}">
              <a16:creationId xmlns:a16="http://schemas.microsoft.com/office/drawing/2014/main" id="{7C473269-FC0B-4A72-8B43-7233DBA77AF0}"/>
            </a:ext>
          </a:extLst>
        </xdr:cNvPr>
        <xdr:cNvCxnSpPr/>
      </xdr:nvCxnSpPr>
      <xdr:spPr>
        <a:xfrm>
          <a:off x="5410200" y="7858125"/>
          <a:ext cx="1123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44</xdr:row>
      <xdr:rowOff>85725</xdr:rowOff>
    </xdr:from>
    <xdr:to>
      <xdr:col>8</xdr:col>
      <xdr:colOff>0</xdr:colOff>
      <xdr:row>44</xdr:row>
      <xdr:rowOff>85725</xdr:rowOff>
    </xdr:to>
    <xdr:cxnSp macro="">
      <xdr:nvCxnSpPr>
        <xdr:cNvPr id="8" name="Přímá spojovací čára 4">
          <a:extLst>
            <a:ext uri="{FF2B5EF4-FFF2-40B4-BE49-F238E27FC236}">
              <a16:creationId xmlns:a16="http://schemas.microsoft.com/office/drawing/2014/main" id="{E3147BA1-C1F9-435C-B8F4-856A24A0317E}"/>
            </a:ext>
          </a:extLst>
        </xdr:cNvPr>
        <xdr:cNvCxnSpPr/>
      </xdr:nvCxnSpPr>
      <xdr:spPr>
        <a:xfrm>
          <a:off x="1143000" y="7524750"/>
          <a:ext cx="3705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45</xdr:row>
      <xdr:rowOff>85725</xdr:rowOff>
    </xdr:from>
    <xdr:to>
      <xdr:col>5</xdr:col>
      <xdr:colOff>2721</xdr:colOff>
      <xdr:row>45</xdr:row>
      <xdr:rowOff>85725</xdr:rowOff>
    </xdr:to>
    <xdr:cxnSp macro="">
      <xdr:nvCxnSpPr>
        <xdr:cNvPr id="9" name="Přímá spojovací čára 4">
          <a:extLst>
            <a:ext uri="{FF2B5EF4-FFF2-40B4-BE49-F238E27FC236}">
              <a16:creationId xmlns:a16="http://schemas.microsoft.com/office/drawing/2014/main" id="{C2427AC7-507F-40B4-AA2E-4162FEBD6B87}"/>
            </a:ext>
          </a:extLst>
        </xdr:cNvPr>
        <xdr:cNvCxnSpPr/>
      </xdr:nvCxnSpPr>
      <xdr:spPr>
        <a:xfrm>
          <a:off x="714375" y="7696200"/>
          <a:ext cx="176484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45</xdr:row>
      <xdr:rowOff>76200</xdr:rowOff>
    </xdr:from>
    <xdr:to>
      <xdr:col>11</xdr:col>
      <xdr:colOff>0</xdr:colOff>
      <xdr:row>45</xdr:row>
      <xdr:rowOff>76200</xdr:rowOff>
    </xdr:to>
    <xdr:cxnSp macro="">
      <xdr:nvCxnSpPr>
        <xdr:cNvPr id="10" name="Přímá spojovací čára 4">
          <a:extLst>
            <a:ext uri="{FF2B5EF4-FFF2-40B4-BE49-F238E27FC236}">
              <a16:creationId xmlns:a16="http://schemas.microsoft.com/office/drawing/2014/main" id="{F4F429F9-3404-4BD0-9B51-E367671C05D3}"/>
            </a:ext>
          </a:extLst>
        </xdr:cNvPr>
        <xdr:cNvCxnSpPr/>
      </xdr:nvCxnSpPr>
      <xdr:spPr>
        <a:xfrm>
          <a:off x="5410200" y="7686675"/>
          <a:ext cx="1123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44</xdr:row>
      <xdr:rowOff>85725</xdr:rowOff>
    </xdr:from>
    <xdr:to>
      <xdr:col>8</xdr:col>
      <xdr:colOff>0</xdr:colOff>
      <xdr:row>44</xdr:row>
      <xdr:rowOff>85725</xdr:rowOff>
    </xdr:to>
    <xdr:cxnSp macro="">
      <xdr:nvCxnSpPr>
        <xdr:cNvPr id="8" name="Přímá spojovací čára 4">
          <a:extLst>
            <a:ext uri="{FF2B5EF4-FFF2-40B4-BE49-F238E27FC236}">
              <a16:creationId xmlns:a16="http://schemas.microsoft.com/office/drawing/2014/main" id="{AEACC2CA-0F3C-45AC-AD81-70299E432909}"/>
            </a:ext>
          </a:extLst>
        </xdr:cNvPr>
        <xdr:cNvCxnSpPr/>
      </xdr:nvCxnSpPr>
      <xdr:spPr>
        <a:xfrm>
          <a:off x="1143000" y="7696200"/>
          <a:ext cx="3705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45</xdr:row>
      <xdr:rowOff>85725</xdr:rowOff>
    </xdr:from>
    <xdr:to>
      <xdr:col>5</xdr:col>
      <xdr:colOff>2721</xdr:colOff>
      <xdr:row>45</xdr:row>
      <xdr:rowOff>85725</xdr:rowOff>
    </xdr:to>
    <xdr:cxnSp macro="">
      <xdr:nvCxnSpPr>
        <xdr:cNvPr id="9" name="Přímá spojovací čára 4">
          <a:extLst>
            <a:ext uri="{FF2B5EF4-FFF2-40B4-BE49-F238E27FC236}">
              <a16:creationId xmlns:a16="http://schemas.microsoft.com/office/drawing/2014/main" id="{34D63EE1-890C-4281-9222-A50C09709883}"/>
            </a:ext>
          </a:extLst>
        </xdr:cNvPr>
        <xdr:cNvCxnSpPr/>
      </xdr:nvCxnSpPr>
      <xdr:spPr>
        <a:xfrm>
          <a:off x="714375" y="7867650"/>
          <a:ext cx="176484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45</xdr:row>
      <xdr:rowOff>76200</xdr:rowOff>
    </xdr:from>
    <xdr:to>
      <xdr:col>11</xdr:col>
      <xdr:colOff>0</xdr:colOff>
      <xdr:row>45</xdr:row>
      <xdr:rowOff>76200</xdr:rowOff>
    </xdr:to>
    <xdr:cxnSp macro="">
      <xdr:nvCxnSpPr>
        <xdr:cNvPr id="10" name="Přímá spojovací čára 4">
          <a:extLst>
            <a:ext uri="{FF2B5EF4-FFF2-40B4-BE49-F238E27FC236}">
              <a16:creationId xmlns:a16="http://schemas.microsoft.com/office/drawing/2014/main" id="{ABEDC7E9-547C-4A40-9B62-27BBE0BC5F3D}"/>
            </a:ext>
          </a:extLst>
        </xdr:cNvPr>
        <xdr:cNvCxnSpPr/>
      </xdr:nvCxnSpPr>
      <xdr:spPr>
        <a:xfrm>
          <a:off x="5410200" y="7858125"/>
          <a:ext cx="1123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43</xdr:row>
      <xdr:rowOff>85725</xdr:rowOff>
    </xdr:from>
    <xdr:to>
      <xdr:col>8</xdr:col>
      <xdr:colOff>0</xdr:colOff>
      <xdr:row>43</xdr:row>
      <xdr:rowOff>85725</xdr:rowOff>
    </xdr:to>
    <xdr:cxnSp macro="">
      <xdr:nvCxnSpPr>
        <xdr:cNvPr id="8" name="Přímá spojovací čára 4">
          <a:extLst>
            <a:ext uri="{FF2B5EF4-FFF2-40B4-BE49-F238E27FC236}">
              <a16:creationId xmlns:a16="http://schemas.microsoft.com/office/drawing/2014/main" id="{C439B945-CEF5-43D3-AC9C-156462BD2B99}"/>
            </a:ext>
          </a:extLst>
        </xdr:cNvPr>
        <xdr:cNvCxnSpPr/>
      </xdr:nvCxnSpPr>
      <xdr:spPr>
        <a:xfrm>
          <a:off x="1143000" y="7696200"/>
          <a:ext cx="3705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44</xdr:row>
      <xdr:rowOff>85725</xdr:rowOff>
    </xdr:from>
    <xdr:to>
      <xdr:col>5</xdr:col>
      <xdr:colOff>2721</xdr:colOff>
      <xdr:row>44</xdr:row>
      <xdr:rowOff>85725</xdr:rowOff>
    </xdr:to>
    <xdr:cxnSp macro="">
      <xdr:nvCxnSpPr>
        <xdr:cNvPr id="9" name="Přímá spojovací čára 4">
          <a:extLst>
            <a:ext uri="{FF2B5EF4-FFF2-40B4-BE49-F238E27FC236}">
              <a16:creationId xmlns:a16="http://schemas.microsoft.com/office/drawing/2014/main" id="{A31EDC05-40E6-4952-A465-BBA11C536C2D}"/>
            </a:ext>
          </a:extLst>
        </xdr:cNvPr>
        <xdr:cNvCxnSpPr/>
      </xdr:nvCxnSpPr>
      <xdr:spPr>
        <a:xfrm>
          <a:off x="714375" y="7867650"/>
          <a:ext cx="176484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44</xdr:row>
      <xdr:rowOff>76200</xdr:rowOff>
    </xdr:from>
    <xdr:to>
      <xdr:col>11</xdr:col>
      <xdr:colOff>0</xdr:colOff>
      <xdr:row>44</xdr:row>
      <xdr:rowOff>76200</xdr:rowOff>
    </xdr:to>
    <xdr:cxnSp macro="">
      <xdr:nvCxnSpPr>
        <xdr:cNvPr id="10" name="Přímá spojovací čára 4">
          <a:extLst>
            <a:ext uri="{FF2B5EF4-FFF2-40B4-BE49-F238E27FC236}">
              <a16:creationId xmlns:a16="http://schemas.microsoft.com/office/drawing/2014/main" id="{76CC1137-A05F-4674-8029-E04100CC2D27}"/>
            </a:ext>
          </a:extLst>
        </xdr:cNvPr>
        <xdr:cNvCxnSpPr/>
      </xdr:nvCxnSpPr>
      <xdr:spPr>
        <a:xfrm>
          <a:off x="5410200" y="7858125"/>
          <a:ext cx="1123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44</xdr:row>
      <xdr:rowOff>85725</xdr:rowOff>
    </xdr:from>
    <xdr:to>
      <xdr:col>8</xdr:col>
      <xdr:colOff>0</xdr:colOff>
      <xdr:row>44</xdr:row>
      <xdr:rowOff>85725</xdr:rowOff>
    </xdr:to>
    <xdr:cxnSp macro="">
      <xdr:nvCxnSpPr>
        <xdr:cNvPr id="8" name="Přímá spojovací čára 4">
          <a:extLst>
            <a:ext uri="{FF2B5EF4-FFF2-40B4-BE49-F238E27FC236}">
              <a16:creationId xmlns:a16="http://schemas.microsoft.com/office/drawing/2014/main" id="{15685ABE-8C9A-47D3-B796-BF4A6FBE4849}"/>
            </a:ext>
          </a:extLst>
        </xdr:cNvPr>
        <xdr:cNvCxnSpPr/>
      </xdr:nvCxnSpPr>
      <xdr:spPr>
        <a:xfrm>
          <a:off x="1143000" y="7524750"/>
          <a:ext cx="3705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45</xdr:row>
      <xdr:rowOff>85725</xdr:rowOff>
    </xdr:from>
    <xdr:to>
      <xdr:col>5</xdr:col>
      <xdr:colOff>2721</xdr:colOff>
      <xdr:row>45</xdr:row>
      <xdr:rowOff>85725</xdr:rowOff>
    </xdr:to>
    <xdr:cxnSp macro="">
      <xdr:nvCxnSpPr>
        <xdr:cNvPr id="9" name="Přímá spojovací čára 4">
          <a:extLst>
            <a:ext uri="{FF2B5EF4-FFF2-40B4-BE49-F238E27FC236}">
              <a16:creationId xmlns:a16="http://schemas.microsoft.com/office/drawing/2014/main" id="{818000C5-4C44-4294-B5A4-F8D25D1AC59F}"/>
            </a:ext>
          </a:extLst>
        </xdr:cNvPr>
        <xdr:cNvCxnSpPr/>
      </xdr:nvCxnSpPr>
      <xdr:spPr>
        <a:xfrm>
          <a:off x="714375" y="7696200"/>
          <a:ext cx="176484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45</xdr:row>
      <xdr:rowOff>76200</xdr:rowOff>
    </xdr:from>
    <xdr:to>
      <xdr:col>11</xdr:col>
      <xdr:colOff>0</xdr:colOff>
      <xdr:row>45</xdr:row>
      <xdr:rowOff>76200</xdr:rowOff>
    </xdr:to>
    <xdr:cxnSp macro="">
      <xdr:nvCxnSpPr>
        <xdr:cNvPr id="10" name="Přímá spojovací čára 4">
          <a:extLst>
            <a:ext uri="{FF2B5EF4-FFF2-40B4-BE49-F238E27FC236}">
              <a16:creationId xmlns:a16="http://schemas.microsoft.com/office/drawing/2014/main" id="{6C247921-B7D1-4163-9100-E7FADFF0DBF1}"/>
            </a:ext>
          </a:extLst>
        </xdr:cNvPr>
        <xdr:cNvCxnSpPr/>
      </xdr:nvCxnSpPr>
      <xdr:spPr>
        <a:xfrm>
          <a:off x="5410200" y="7686675"/>
          <a:ext cx="1123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43</xdr:row>
      <xdr:rowOff>85725</xdr:rowOff>
    </xdr:from>
    <xdr:to>
      <xdr:col>8</xdr:col>
      <xdr:colOff>0</xdr:colOff>
      <xdr:row>43</xdr:row>
      <xdr:rowOff>85725</xdr:rowOff>
    </xdr:to>
    <xdr:cxnSp macro="">
      <xdr:nvCxnSpPr>
        <xdr:cNvPr id="8" name="Přímá spojovací čára 4">
          <a:extLst>
            <a:ext uri="{FF2B5EF4-FFF2-40B4-BE49-F238E27FC236}">
              <a16:creationId xmlns:a16="http://schemas.microsoft.com/office/drawing/2014/main" id="{A5029270-4974-420D-84E5-0F7D32EF5BA6}"/>
            </a:ext>
          </a:extLst>
        </xdr:cNvPr>
        <xdr:cNvCxnSpPr/>
      </xdr:nvCxnSpPr>
      <xdr:spPr>
        <a:xfrm>
          <a:off x="1143000" y="7696200"/>
          <a:ext cx="3705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44</xdr:row>
      <xdr:rowOff>85725</xdr:rowOff>
    </xdr:from>
    <xdr:to>
      <xdr:col>5</xdr:col>
      <xdr:colOff>2721</xdr:colOff>
      <xdr:row>44</xdr:row>
      <xdr:rowOff>85725</xdr:rowOff>
    </xdr:to>
    <xdr:cxnSp macro="">
      <xdr:nvCxnSpPr>
        <xdr:cNvPr id="9" name="Přímá spojovací čára 4">
          <a:extLst>
            <a:ext uri="{FF2B5EF4-FFF2-40B4-BE49-F238E27FC236}">
              <a16:creationId xmlns:a16="http://schemas.microsoft.com/office/drawing/2014/main" id="{F7E882D4-2E19-43EA-B7BF-99C5E6071C64}"/>
            </a:ext>
          </a:extLst>
        </xdr:cNvPr>
        <xdr:cNvCxnSpPr/>
      </xdr:nvCxnSpPr>
      <xdr:spPr>
        <a:xfrm>
          <a:off x="714375" y="7867650"/>
          <a:ext cx="176484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44</xdr:row>
      <xdr:rowOff>76200</xdr:rowOff>
    </xdr:from>
    <xdr:to>
      <xdr:col>11</xdr:col>
      <xdr:colOff>0</xdr:colOff>
      <xdr:row>44</xdr:row>
      <xdr:rowOff>76200</xdr:rowOff>
    </xdr:to>
    <xdr:cxnSp macro="">
      <xdr:nvCxnSpPr>
        <xdr:cNvPr id="10" name="Přímá spojovací čára 4">
          <a:extLst>
            <a:ext uri="{FF2B5EF4-FFF2-40B4-BE49-F238E27FC236}">
              <a16:creationId xmlns:a16="http://schemas.microsoft.com/office/drawing/2014/main" id="{C5B1CB6A-97A3-4D0A-A31D-53785CF44652}"/>
            </a:ext>
          </a:extLst>
        </xdr:cNvPr>
        <xdr:cNvCxnSpPr/>
      </xdr:nvCxnSpPr>
      <xdr:spPr>
        <a:xfrm>
          <a:off x="5410200" y="7858125"/>
          <a:ext cx="1123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44</xdr:row>
      <xdr:rowOff>85725</xdr:rowOff>
    </xdr:from>
    <xdr:to>
      <xdr:col>8</xdr:col>
      <xdr:colOff>0</xdr:colOff>
      <xdr:row>44</xdr:row>
      <xdr:rowOff>85725</xdr:rowOff>
    </xdr:to>
    <xdr:cxnSp macro="">
      <xdr:nvCxnSpPr>
        <xdr:cNvPr id="8" name="Přímá spojovací čára 4">
          <a:extLst>
            <a:ext uri="{FF2B5EF4-FFF2-40B4-BE49-F238E27FC236}">
              <a16:creationId xmlns:a16="http://schemas.microsoft.com/office/drawing/2014/main" id="{B4EF68EB-2018-4F85-B8F8-DF2C9CC219A7}"/>
            </a:ext>
          </a:extLst>
        </xdr:cNvPr>
        <xdr:cNvCxnSpPr/>
      </xdr:nvCxnSpPr>
      <xdr:spPr>
        <a:xfrm>
          <a:off x="1143000" y="7524750"/>
          <a:ext cx="3705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45</xdr:row>
      <xdr:rowOff>85725</xdr:rowOff>
    </xdr:from>
    <xdr:to>
      <xdr:col>5</xdr:col>
      <xdr:colOff>2721</xdr:colOff>
      <xdr:row>45</xdr:row>
      <xdr:rowOff>85725</xdr:rowOff>
    </xdr:to>
    <xdr:cxnSp macro="">
      <xdr:nvCxnSpPr>
        <xdr:cNvPr id="9" name="Přímá spojovací čára 4">
          <a:extLst>
            <a:ext uri="{FF2B5EF4-FFF2-40B4-BE49-F238E27FC236}">
              <a16:creationId xmlns:a16="http://schemas.microsoft.com/office/drawing/2014/main" id="{04D6532E-55F0-456D-88DF-1D7BBB3FBDAB}"/>
            </a:ext>
          </a:extLst>
        </xdr:cNvPr>
        <xdr:cNvCxnSpPr/>
      </xdr:nvCxnSpPr>
      <xdr:spPr>
        <a:xfrm>
          <a:off x="714375" y="7696200"/>
          <a:ext cx="176484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45</xdr:row>
      <xdr:rowOff>76200</xdr:rowOff>
    </xdr:from>
    <xdr:to>
      <xdr:col>11</xdr:col>
      <xdr:colOff>0</xdr:colOff>
      <xdr:row>45</xdr:row>
      <xdr:rowOff>76200</xdr:rowOff>
    </xdr:to>
    <xdr:cxnSp macro="">
      <xdr:nvCxnSpPr>
        <xdr:cNvPr id="10" name="Přímá spojovací čára 4">
          <a:extLst>
            <a:ext uri="{FF2B5EF4-FFF2-40B4-BE49-F238E27FC236}">
              <a16:creationId xmlns:a16="http://schemas.microsoft.com/office/drawing/2014/main" id="{768646CE-B3D6-4D6C-8CCC-3CA2D1FC37DC}"/>
            </a:ext>
          </a:extLst>
        </xdr:cNvPr>
        <xdr:cNvCxnSpPr/>
      </xdr:nvCxnSpPr>
      <xdr:spPr>
        <a:xfrm>
          <a:off x="5410200" y="7686675"/>
          <a:ext cx="1123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tabColor rgb="FFFF0000"/>
    <pageSetUpPr fitToPage="1"/>
  </sheetPr>
  <dimension ref="A1:AA122"/>
  <sheetViews>
    <sheetView zoomScaleNormal="100" workbookViewId="0">
      <selection activeCell="H25" sqref="H25:L25"/>
    </sheetView>
  </sheetViews>
  <sheetFormatPr defaultColWidth="9.140625" defaultRowHeight="15" x14ac:dyDescent="0.25"/>
  <cols>
    <col min="1" max="1" width="4.28515625" style="2" customWidth="1"/>
    <col min="2" max="4" width="6.42578125" style="2" customWidth="1"/>
    <col min="5" max="7" width="13.42578125" style="2" customWidth="1"/>
    <col min="8" max="11" width="8.42578125" style="2" customWidth="1"/>
    <col min="12" max="12" width="0.7109375" style="2" customWidth="1"/>
    <col min="13" max="13" width="2.140625" style="3" customWidth="1"/>
    <col min="14" max="14" width="4.28515625" style="3" customWidth="1"/>
    <col min="15" max="16" width="7.85546875" style="3" customWidth="1"/>
    <col min="17" max="17" width="4.28515625" style="3" customWidth="1"/>
    <col min="18" max="19" width="11.42578125" style="3" customWidth="1"/>
    <col min="20" max="23" width="9.28515625" style="3" customWidth="1"/>
    <col min="24" max="24" width="12.140625" style="3" customWidth="1"/>
    <col min="25" max="26" width="10" style="2" bestFit="1" customWidth="1"/>
    <col min="27" max="27" width="11.42578125" style="2" bestFit="1" customWidth="1"/>
    <col min="28" max="28" width="12" style="2" bestFit="1" customWidth="1"/>
    <col min="29" max="16384" width="9.140625" style="2"/>
  </cols>
  <sheetData>
    <row r="1" spans="1:27" ht="18.75" customHeight="1" x14ac:dyDescent="0.3">
      <c r="A1" s="11"/>
      <c r="B1" s="11"/>
      <c r="C1" s="11"/>
      <c r="D1" s="11"/>
      <c r="E1" s="262" t="s">
        <v>18</v>
      </c>
      <c r="F1" s="262"/>
      <c r="G1" s="263" t="s">
        <v>44</v>
      </c>
      <c r="H1" s="263"/>
      <c r="I1" s="12"/>
      <c r="J1" s="11"/>
      <c r="K1" s="11"/>
      <c r="L1" s="11"/>
    </row>
    <row r="2" spans="1:27" ht="13.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7" ht="13.5" customHeight="1" x14ac:dyDescent="0.25">
      <c r="A3" s="264" t="s">
        <v>21</v>
      </c>
      <c r="B3" s="264"/>
      <c r="C3" s="264"/>
      <c r="D3" s="264"/>
      <c r="E3" s="264"/>
      <c r="F3" s="264"/>
      <c r="G3" s="264"/>
      <c r="H3" s="268" t="s">
        <v>39</v>
      </c>
      <c r="I3" s="268"/>
      <c r="J3" s="268"/>
      <c r="K3" s="13"/>
      <c r="L3" s="13"/>
    </row>
    <row r="4" spans="1:27" ht="13.5" customHeight="1" x14ac:dyDescent="0.25">
      <c r="A4" s="265" t="s">
        <v>22</v>
      </c>
      <c r="B4" s="265"/>
      <c r="C4" s="265"/>
      <c r="D4" s="265"/>
      <c r="E4" s="265"/>
      <c r="F4" s="265"/>
      <c r="G4" s="265"/>
      <c r="H4" s="269" t="s">
        <v>39</v>
      </c>
      <c r="I4" s="269"/>
      <c r="J4" s="269"/>
      <c r="K4" s="13"/>
      <c r="L4" s="13"/>
    </row>
    <row r="5" spans="1:27" ht="13.5" customHeight="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27" ht="13.5" customHeight="1" x14ac:dyDescent="0.25">
      <c r="A6" s="266" t="s">
        <v>16</v>
      </c>
      <c r="B6" s="266"/>
      <c r="C6" s="266"/>
      <c r="D6" s="249">
        <v>10015020</v>
      </c>
      <c r="E6" s="249"/>
      <c r="F6" s="267" t="s">
        <v>17</v>
      </c>
      <c r="G6" s="267"/>
      <c r="H6" s="249" t="s">
        <v>36</v>
      </c>
      <c r="I6" s="249"/>
      <c r="J6" s="249"/>
      <c r="K6" s="13"/>
      <c r="L6" s="13"/>
      <c r="Y6" s="4"/>
    </row>
    <row r="7" spans="1:27" ht="13.5" customHeight="1" thickBot="1" x14ac:dyDescent="0.3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27" ht="13.5" customHeight="1" x14ac:dyDescent="0.25">
      <c r="A8" s="292" t="s">
        <v>6</v>
      </c>
      <c r="B8" s="293"/>
      <c r="C8" s="296" t="s">
        <v>7</v>
      </c>
      <c r="D8" s="297"/>
      <c r="E8" s="298" t="s">
        <v>8</v>
      </c>
      <c r="F8" s="289" t="s">
        <v>4</v>
      </c>
      <c r="G8" s="287" t="s">
        <v>0</v>
      </c>
      <c r="H8" s="259" t="s">
        <v>1</v>
      </c>
      <c r="I8" s="260"/>
      <c r="J8" s="260"/>
      <c r="K8" s="260"/>
      <c r="L8" s="261"/>
    </row>
    <row r="9" spans="1:27" ht="13.5" customHeight="1" thickBot="1" x14ac:dyDescent="0.3">
      <c r="A9" s="294"/>
      <c r="B9" s="295"/>
      <c r="C9" s="49" t="s">
        <v>2</v>
      </c>
      <c r="D9" s="50" t="s">
        <v>3</v>
      </c>
      <c r="E9" s="299"/>
      <c r="F9" s="290"/>
      <c r="G9" s="288"/>
      <c r="H9" s="256" t="s">
        <v>41</v>
      </c>
      <c r="I9" s="257"/>
      <c r="J9" s="257"/>
      <c r="K9" s="257"/>
      <c r="L9" s="258"/>
    </row>
    <row r="10" spans="1:27" ht="13.5" customHeight="1" x14ac:dyDescent="0.25">
      <c r="A10" s="51" t="s">
        <v>9</v>
      </c>
      <c r="B10" s="52">
        <v>1</v>
      </c>
      <c r="C10" s="25">
        <v>0.29166666666666669</v>
      </c>
      <c r="D10" s="26" t="s">
        <v>38</v>
      </c>
      <c r="E10" s="26">
        <f>D10-C10</f>
        <v>0.125</v>
      </c>
      <c r="F10" s="33">
        <v>100</v>
      </c>
      <c r="G10" s="87">
        <v>300</v>
      </c>
      <c r="H10" s="253"/>
      <c r="I10" s="254"/>
      <c r="J10" s="254"/>
      <c r="K10" s="254"/>
      <c r="L10" s="255"/>
      <c r="Y10" s="5"/>
      <c r="Z10" s="5"/>
      <c r="AA10" s="5"/>
    </row>
    <row r="11" spans="1:27" ht="13.5" customHeight="1" x14ac:dyDescent="0.25">
      <c r="A11" s="45" t="s">
        <v>10</v>
      </c>
      <c r="B11" s="53">
        <v>2</v>
      </c>
      <c r="C11" s="27"/>
      <c r="D11" s="28"/>
      <c r="E11" s="28"/>
      <c r="F11" s="34"/>
      <c r="G11" s="88"/>
      <c r="H11" s="250"/>
      <c r="I11" s="251"/>
      <c r="J11" s="251"/>
      <c r="K11" s="251"/>
      <c r="L11" s="252"/>
      <c r="Y11" s="5"/>
      <c r="Z11" s="5"/>
      <c r="AA11" s="5"/>
    </row>
    <row r="12" spans="1:27" ht="13.5" customHeight="1" x14ac:dyDescent="0.25">
      <c r="A12" s="46" t="s">
        <v>11</v>
      </c>
      <c r="B12" s="53">
        <v>3</v>
      </c>
      <c r="C12" s="27" t="s">
        <v>37</v>
      </c>
      <c r="D12" s="28" t="s">
        <v>38</v>
      </c>
      <c r="E12" s="28">
        <f t="shared" ref="E12:E40" si="0">D12-C12</f>
        <v>0.125</v>
      </c>
      <c r="F12" s="34">
        <v>100</v>
      </c>
      <c r="G12" s="88">
        <v>300</v>
      </c>
      <c r="H12" s="234"/>
      <c r="I12" s="235"/>
      <c r="J12" s="235"/>
      <c r="K12" s="235"/>
      <c r="L12" s="236"/>
      <c r="Y12" s="5"/>
      <c r="Z12" s="5"/>
      <c r="AA12" s="5"/>
    </row>
    <row r="13" spans="1:27" ht="13.5" customHeight="1" x14ac:dyDescent="0.25">
      <c r="A13" s="46" t="s">
        <v>12</v>
      </c>
      <c r="B13" s="53">
        <v>4</v>
      </c>
      <c r="C13" s="27" t="s">
        <v>37</v>
      </c>
      <c r="D13" s="28" t="s">
        <v>38</v>
      </c>
      <c r="E13" s="28">
        <f t="shared" si="0"/>
        <v>0.125</v>
      </c>
      <c r="F13" s="34">
        <v>100</v>
      </c>
      <c r="G13" s="88">
        <v>300</v>
      </c>
      <c r="H13" s="234"/>
      <c r="I13" s="235"/>
      <c r="J13" s="235"/>
      <c r="K13" s="235"/>
      <c r="L13" s="236"/>
      <c r="Y13" s="5"/>
      <c r="Z13" s="5"/>
      <c r="AA13" s="5"/>
    </row>
    <row r="14" spans="1:27" ht="13.5" customHeight="1" x14ac:dyDescent="0.25">
      <c r="A14" s="46" t="s">
        <v>13</v>
      </c>
      <c r="B14" s="53">
        <v>5</v>
      </c>
      <c r="C14" s="27"/>
      <c r="D14" s="28"/>
      <c r="E14" s="28"/>
      <c r="F14" s="34"/>
      <c r="G14" s="88"/>
      <c r="H14" s="243" t="s">
        <v>54</v>
      </c>
      <c r="I14" s="244"/>
      <c r="J14" s="244"/>
      <c r="K14" s="244"/>
      <c r="L14" s="245"/>
      <c r="O14" s="149"/>
      <c r="Y14" s="5"/>
      <c r="Z14" s="5"/>
      <c r="AA14" s="5"/>
    </row>
    <row r="15" spans="1:27" ht="13.5" customHeight="1" x14ac:dyDescent="0.25">
      <c r="A15" s="47" t="s">
        <v>14</v>
      </c>
      <c r="B15" s="54">
        <v>6</v>
      </c>
      <c r="C15" s="29"/>
      <c r="D15" s="30"/>
      <c r="E15" s="30"/>
      <c r="F15" s="35"/>
      <c r="G15" s="89"/>
      <c r="H15" s="246" t="s">
        <v>54</v>
      </c>
      <c r="I15" s="247"/>
      <c r="J15" s="247"/>
      <c r="K15" s="247"/>
      <c r="L15" s="248"/>
      <c r="Y15" s="5"/>
      <c r="Z15" s="5"/>
      <c r="AA15" s="5"/>
    </row>
    <row r="16" spans="1:27" ht="13.5" customHeight="1" x14ac:dyDescent="0.25">
      <c r="A16" s="47" t="s">
        <v>15</v>
      </c>
      <c r="B16" s="54">
        <v>7</v>
      </c>
      <c r="C16" s="29"/>
      <c r="D16" s="30"/>
      <c r="E16" s="30"/>
      <c r="F16" s="35"/>
      <c r="G16" s="89"/>
      <c r="H16" s="246" t="s">
        <v>54</v>
      </c>
      <c r="I16" s="247"/>
      <c r="J16" s="247"/>
      <c r="K16" s="247"/>
      <c r="L16" s="248"/>
      <c r="Y16" s="5"/>
      <c r="Z16" s="5"/>
      <c r="AA16" s="5"/>
    </row>
    <row r="17" spans="1:27" ht="13.5" customHeight="1" x14ac:dyDescent="0.25">
      <c r="A17" s="46" t="s">
        <v>9</v>
      </c>
      <c r="B17" s="53">
        <v>8</v>
      </c>
      <c r="C17" s="27"/>
      <c r="D17" s="28"/>
      <c r="E17" s="28"/>
      <c r="F17" s="34"/>
      <c r="G17" s="88"/>
      <c r="H17" s="243" t="s">
        <v>54</v>
      </c>
      <c r="I17" s="244"/>
      <c r="J17" s="244"/>
      <c r="K17" s="244"/>
      <c r="L17" s="245"/>
      <c r="Y17" s="5"/>
      <c r="Z17" s="5"/>
      <c r="AA17" s="5"/>
    </row>
    <row r="18" spans="1:27" ht="13.5" customHeight="1" x14ac:dyDescent="0.25">
      <c r="A18" s="45" t="s">
        <v>10</v>
      </c>
      <c r="B18" s="53">
        <v>9</v>
      </c>
      <c r="C18" s="27"/>
      <c r="D18" s="28"/>
      <c r="E18" s="28"/>
      <c r="F18" s="34"/>
      <c r="G18" s="88"/>
      <c r="H18" s="243" t="s">
        <v>54</v>
      </c>
      <c r="I18" s="244"/>
      <c r="J18" s="244"/>
      <c r="K18" s="244"/>
      <c r="L18" s="245"/>
      <c r="Y18" s="5"/>
      <c r="Z18" s="5"/>
      <c r="AA18" s="5"/>
    </row>
    <row r="19" spans="1:27" ht="13.5" customHeight="1" x14ac:dyDescent="0.25">
      <c r="A19" s="46" t="s">
        <v>11</v>
      </c>
      <c r="B19" s="53">
        <v>10</v>
      </c>
      <c r="C19" s="27"/>
      <c r="D19" s="28"/>
      <c r="E19" s="28"/>
      <c r="F19" s="34"/>
      <c r="G19" s="88"/>
      <c r="H19" s="243" t="s">
        <v>54</v>
      </c>
      <c r="I19" s="244"/>
      <c r="J19" s="244"/>
      <c r="K19" s="244"/>
      <c r="L19" s="245"/>
      <c r="Y19" s="5"/>
      <c r="Z19" s="5"/>
      <c r="AA19" s="5"/>
    </row>
    <row r="20" spans="1:27" ht="13.5" customHeight="1" x14ac:dyDescent="0.25">
      <c r="A20" s="46" t="s">
        <v>12</v>
      </c>
      <c r="B20" s="53">
        <v>11</v>
      </c>
      <c r="C20" s="27"/>
      <c r="D20" s="28"/>
      <c r="E20" s="28"/>
      <c r="F20" s="34"/>
      <c r="G20" s="88"/>
      <c r="H20" s="243" t="s">
        <v>54</v>
      </c>
      <c r="I20" s="244"/>
      <c r="J20" s="244"/>
      <c r="K20" s="244"/>
      <c r="L20" s="245"/>
      <c r="Y20" s="5"/>
      <c r="Z20" s="5"/>
      <c r="AA20" s="5"/>
    </row>
    <row r="21" spans="1:27" ht="13.5" customHeight="1" x14ac:dyDescent="0.25">
      <c r="A21" s="46" t="s">
        <v>13</v>
      </c>
      <c r="B21" s="53">
        <v>12</v>
      </c>
      <c r="C21" s="27"/>
      <c r="D21" s="28"/>
      <c r="E21" s="28"/>
      <c r="F21" s="34"/>
      <c r="G21" s="88"/>
      <c r="H21" s="243" t="s">
        <v>54</v>
      </c>
      <c r="I21" s="244"/>
      <c r="J21" s="244"/>
      <c r="K21" s="244"/>
      <c r="L21" s="245"/>
      <c r="Y21" s="5"/>
      <c r="Z21" s="5"/>
      <c r="AA21" s="5"/>
    </row>
    <row r="22" spans="1:27" ht="13.5" customHeight="1" x14ac:dyDescent="0.25">
      <c r="A22" s="47" t="s">
        <v>14</v>
      </c>
      <c r="B22" s="54">
        <v>13</v>
      </c>
      <c r="C22" s="29"/>
      <c r="D22" s="30"/>
      <c r="E22" s="30"/>
      <c r="F22" s="35"/>
      <c r="G22" s="89"/>
      <c r="H22" s="246" t="s">
        <v>54</v>
      </c>
      <c r="I22" s="247"/>
      <c r="J22" s="247"/>
      <c r="K22" s="247"/>
      <c r="L22" s="248"/>
      <c r="Y22" s="5"/>
      <c r="Z22" s="5"/>
      <c r="AA22" s="5"/>
    </row>
    <row r="23" spans="1:27" ht="13.5" customHeight="1" x14ac:dyDescent="0.25">
      <c r="A23" s="47" t="s">
        <v>15</v>
      </c>
      <c r="B23" s="54">
        <v>14</v>
      </c>
      <c r="C23" s="29"/>
      <c r="D23" s="30"/>
      <c r="E23" s="30"/>
      <c r="F23" s="35"/>
      <c r="G23" s="89"/>
      <c r="H23" s="246" t="s">
        <v>54</v>
      </c>
      <c r="I23" s="247"/>
      <c r="J23" s="247"/>
      <c r="K23" s="247"/>
      <c r="L23" s="248"/>
      <c r="Y23" s="5"/>
      <c r="Z23" s="5"/>
      <c r="AA23" s="5"/>
    </row>
    <row r="24" spans="1:27" ht="13.5" customHeight="1" x14ac:dyDescent="0.25">
      <c r="A24" s="46" t="s">
        <v>9</v>
      </c>
      <c r="B24" s="53">
        <v>15</v>
      </c>
      <c r="C24" s="27">
        <v>0.29166666666666669</v>
      </c>
      <c r="D24" s="28" t="s">
        <v>38</v>
      </c>
      <c r="E24" s="28">
        <f t="shared" si="0"/>
        <v>0.125</v>
      </c>
      <c r="F24" s="34">
        <v>100</v>
      </c>
      <c r="G24" s="88">
        <v>300</v>
      </c>
      <c r="H24" s="234"/>
      <c r="I24" s="235"/>
      <c r="J24" s="235"/>
      <c r="K24" s="235"/>
      <c r="L24" s="236"/>
      <c r="Y24" s="5"/>
      <c r="Z24" s="5"/>
      <c r="AA24" s="5"/>
    </row>
    <row r="25" spans="1:27" ht="13.5" customHeight="1" x14ac:dyDescent="0.25">
      <c r="A25" s="45" t="s">
        <v>10</v>
      </c>
      <c r="B25" s="53">
        <v>16</v>
      </c>
      <c r="C25" s="27" t="s">
        <v>37</v>
      </c>
      <c r="D25" s="28" t="s">
        <v>38</v>
      </c>
      <c r="E25" s="28">
        <f t="shared" si="0"/>
        <v>0.125</v>
      </c>
      <c r="F25" s="34">
        <v>100</v>
      </c>
      <c r="G25" s="88">
        <v>300</v>
      </c>
      <c r="H25" s="234"/>
      <c r="I25" s="235"/>
      <c r="J25" s="235"/>
      <c r="K25" s="235"/>
      <c r="L25" s="236"/>
      <c r="Y25" s="5"/>
      <c r="Z25" s="5"/>
      <c r="AA25" s="5"/>
    </row>
    <row r="26" spans="1:27" ht="13.5" customHeight="1" x14ac:dyDescent="0.25">
      <c r="A26" s="46" t="s">
        <v>11</v>
      </c>
      <c r="B26" s="53">
        <v>17</v>
      </c>
      <c r="C26" s="147">
        <v>0.29166666666666669</v>
      </c>
      <c r="D26" s="148" t="s">
        <v>38</v>
      </c>
      <c r="E26" s="28"/>
      <c r="F26" s="34"/>
      <c r="G26" s="88"/>
      <c r="H26" s="228" t="s">
        <v>55</v>
      </c>
      <c r="I26" s="229"/>
      <c r="J26" s="229"/>
      <c r="K26" s="229"/>
      <c r="L26" s="230"/>
      <c r="O26" s="150"/>
      <c r="P26" s="150"/>
      <c r="Y26" s="5"/>
      <c r="Z26" s="5"/>
      <c r="AA26" s="5"/>
    </row>
    <row r="27" spans="1:27" ht="13.5" customHeight="1" x14ac:dyDescent="0.25">
      <c r="A27" s="46" t="s">
        <v>12</v>
      </c>
      <c r="B27" s="53">
        <v>18</v>
      </c>
      <c r="C27" s="147" t="s">
        <v>37</v>
      </c>
      <c r="D27" s="148" t="s">
        <v>38</v>
      </c>
      <c r="E27" s="28"/>
      <c r="F27" s="34"/>
      <c r="G27" s="88"/>
      <c r="H27" s="228" t="s">
        <v>56</v>
      </c>
      <c r="I27" s="229"/>
      <c r="J27" s="229"/>
      <c r="K27" s="229"/>
      <c r="L27" s="230"/>
      <c r="Y27" s="5"/>
      <c r="Z27" s="5"/>
      <c r="AA27" s="5"/>
    </row>
    <row r="28" spans="1:27" ht="13.5" customHeight="1" x14ac:dyDescent="0.25">
      <c r="A28" s="46" t="s">
        <v>13</v>
      </c>
      <c r="B28" s="53">
        <v>19</v>
      </c>
      <c r="C28" s="147" t="s">
        <v>37</v>
      </c>
      <c r="D28" s="148" t="s">
        <v>38</v>
      </c>
      <c r="E28" s="28"/>
      <c r="F28" s="34"/>
      <c r="G28" s="88"/>
      <c r="H28" s="228" t="s">
        <v>55</v>
      </c>
      <c r="I28" s="229"/>
      <c r="J28" s="229"/>
      <c r="K28" s="229"/>
      <c r="L28" s="230"/>
      <c r="Y28" s="5"/>
      <c r="Z28" s="5"/>
      <c r="AA28" s="5"/>
    </row>
    <row r="29" spans="1:27" ht="13.5" customHeight="1" x14ac:dyDescent="0.25">
      <c r="A29" s="47" t="s">
        <v>14</v>
      </c>
      <c r="B29" s="54">
        <v>20</v>
      </c>
      <c r="C29" s="29"/>
      <c r="D29" s="30"/>
      <c r="E29" s="30"/>
      <c r="F29" s="35"/>
      <c r="G29" s="89"/>
      <c r="H29" s="240"/>
      <c r="I29" s="241"/>
      <c r="J29" s="241"/>
      <c r="K29" s="241"/>
      <c r="L29" s="242"/>
      <c r="Y29" s="5"/>
      <c r="Z29" s="5"/>
      <c r="AA29" s="5"/>
    </row>
    <row r="30" spans="1:27" ht="13.5" customHeight="1" x14ac:dyDescent="0.25">
      <c r="A30" s="47" t="s">
        <v>15</v>
      </c>
      <c r="B30" s="54">
        <v>21</v>
      </c>
      <c r="C30" s="29"/>
      <c r="D30" s="30"/>
      <c r="E30" s="30"/>
      <c r="F30" s="35"/>
      <c r="G30" s="89"/>
      <c r="H30" s="240"/>
      <c r="I30" s="241"/>
      <c r="J30" s="241"/>
      <c r="K30" s="241"/>
      <c r="L30" s="242"/>
      <c r="Y30" s="5"/>
      <c r="Z30" s="5"/>
      <c r="AA30" s="5"/>
    </row>
    <row r="31" spans="1:27" ht="13.5" customHeight="1" x14ac:dyDescent="0.25">
      <c r="A31" s="46" t="s">
        <v>9</v>
      </c>
      <c r="B31" s="53">
        <v>22</v>
      </c>
      <c r="C31" s="27" t="s">
        <v>37</v>
      </c>
      <c r="D31" s="28" t="s">
        <v>38</v>
      </c>
      <c r="E31" s="28">
        <f t="shared" si="0"/>
        <v>0.125</v>
      </c>
      <c r="F31" s="34">
        <v>100</v>
      </c>
      <c r="G31" s="88">
        <v>300</v>
      </c>
      <c r="H31" s="234"/>
      <c r="I31" s="235"/>
      <c r="J31" s="235"/>
      <c r="K31" s="235"/>
      <c r="L31" s="236"/>
      <c r="Y31" s="5"/>
      <c r="Z31" s="5"/>
      <c r="AA31" s="5"/>
    </row>
    <row r="32" spans="1:27" ht="13.5" customHeight="1" x14ac:dyDescent="0.25">
      <c r="A32" s="45" t="s">
        <v>10</v>
      </c>
      <c r="B32" s="53">
        <v>23</v>
      </c>
      <c r="C32" s="27">
        <v>0.29166666666666669</v>
      </c>
      <c r="D32" s="28" t="s">
        <v>38</v>
      </c>
      <c r="E32" s="28">
        <f t="shared" si="0"/>
        <v>0.125</v>
      </c>
      <c r="F32" s="34">
        <v>100</v>
      </c>
      <c r="G32" s="88">
        <v>300</v>
      </c>
      <c r="H32" s="234"/>
      <c r="I32" s="235"/>
      <c r="J32" s="235"/>
      <c r="K32" s="235"/>
      <c r="L32" s="236"/>
      <c r="Y32" s="5"/>
      <c r="Z32" s="5"/>
      <c r="AA32" s="5"/>
    </row>
    <row r="33" spans="1:27" ht="13.5" customHeight="1" x14ac:dyDescent="0.25">
      <c r="A33" s="46" t="s">
        <v>11</v>
      </c>
      <c r="B33" s="53">
        <v>24</v>
      </c>
      <c r="C33" s="27" t="s">
        <v>37</v>
      </c>
      <c r="D33" s="28" t="s">
        <v>38</v>
      </c>
      <c r="E33" s="28">
        <f t="shared" si="0"/>
        <v>0.125</v>
      </c>
      <c r="F33" s="34">
        <v>100</v>
      </c>
      <c r="G33" s="88">
        <v>300</v>
      </c>
      <c r="H33" s="234"/>
      <c r="I33" s="235"/>
      <c r="J33" s="235"/>
      <c r="K33" s="235"/>
      <c r="L33" s="236"/>
      <c r="Y33" s="5"/>
      <c r="Z33" s="5"/>
      <c r="AA33" s="5"/>
    </row>
    <row r="34" spans="1:27" ht="13.5" customHeight="1" x14ac:dyDescent="0.25">
      <c r="A34" s="46" t="s">
        <v>12</v>
      </c>
      <c r="B34" s="53">
        <v>25</v>
      </c>
      <c r="C34" s="27" t="s">
        <v>37</v>
      </c>
      <c r="D34" s="28" t="s">
        <v>38</v>
      </c>
      <c r="E34" s="28">
        <f t="shared" si="0"/>
        <v>0.125</v>
      </c>
      <c r="F34" s="34">
        <v>100</v>
      </c>
      <c r="G34" s="88">
        <v>300</v>
      </c>
      <c r="H34" s="234"/>
      <c r="I34" s="235"/>
      <c r="J34" s="235"/>
      <c r="K34" s="235"/>
      <c r="L34" s="236"/>
      <c r="Y34" s="5"/>
      <c r="Z34" s="5"/>
      <c r="AA34" s="5"/>
    </row>
    <row r="35" spans="1:27" ht="13.5" customHeight="1" x14ac:dyDescent="0.25">
      <c r="A35" s="46" t="s">
        <v>13</v>
      </c>
      <c r="B35" s="53">
        <v>26</v>
      </c>
      <c r="C35" s="27" t="s">
        <v>37</v>
      </c>
      <c r="D35" s="28" t="s">
        <v>38</v>
      </c>
      <c r="E35" s="28">
        <f t="shared" si="0"/>
        <v>0.125</v>
      </c>
      <c r="F35" s="34">
        <v>100</v>
      </c>
      <c r="G35" s="88">
        <v>300</v>
      </c>
      <c r="H35" s="234"/>
      <c r="I35" s="235"/>
      <c r="J35" s="235"/>
      <c r="K35" s="235"/>
      <c r="L35" s="236"/>
      <c r="Y35" s="5"/>
      <c r="Z35" s="5"/>
      <c r="AA35" s="5"/>
    </row>
    <row r="36" spans="1:27" ht="13.5" customHeight="1" x14ac:dyDescent="0.25">
      <c r="A36" s="47" t="s">
        <v>14</v>
      </c>
      <c r="B36" s="54">
        <v>27</v>
      </c>
      <c r="C36" s="29"/>
      <c r="D36" s="30"/>
      <c r="E36" s="30"/>
      <c r="F36" s="35"/>
      <c r="G36" s="89"/>
      <c r="H36" s="240"/>
      <c r="I36" s="241"/>
      <c r="J36" s="241"/>
      <c r="K36" s="241"/>
      <c r="L36" s="242"/>
      <c r="Y36" s="5"/>
      <c r="Z36" s="5"/>
      <c r="AA36" s="5"/>
    </row>
    <row r="37" spans="1:27" ht="13.5" customHeight="1" x14ac:dyDescent="0.25">
      <c r="A37" s="47" t="s">
        <v>15</v>
      </c>
      <c r="B37" s="54">
        <v>28</v>
      </c>
      <c r="C37" s="29"/>
      <c r="D37" s="30"/>
      <c r="E37" s="30"/>
      <c r="F37" s="35"/>
      <c r="G37" s="89"/>
      <c r="H37" s="301"/>
      <c r="I37" s="302"/>
      <c r="J37" s="302"/>
      <c r="K37" s="302"/>
      <c r="L37" s="303"/>
      <c r="Y37" s="5"/>
      <c r="Z37" s="5"/>
      <c r="AA37" s="5"/>
    </row>
    <row r="38" spans="1:27" ht="13.5" customHeight="1" x14ac:dyDescent="0.25">
      <c r="A38" s="46" t="s">
        <v>9</v>
      </c>
      <c r="B38" s="53">
        <v>29</v>
      </c>
      <c r="C38" s="27" t="s">
        <v>37</v>
      </c>
      <c r="D38" s="28" t="s">
        <v>38</v>
      </c>
      <c r="E38" s="28">
        <f t="shared" si="0"/>
        <v>0.125</v>
      </c>
      <c r="F38" s="34">
        <v>100</v>
      </c>
      <c r="G38" s="88">
        <v>300</v>
      </c>
      <c r="H38" s="237"/>
      <c r="I38" s="238"/>
      <c r="J38" s="238"/>
      <c r="K38" s="238"/>
      <c r="L38" s="239"/>
      <c r="Y38" s="5"/>
      <c r="Z38" s="5"/>
      <c r="AA38" s="5"/>
    </row>
    <row r="39" spans="1:27" ht="13.5" customHeight="1" x14ac:dyDescent="0.25">
      <c r="A39" s="45" t="s">
        <v>10</v>
      </c>
      <c r="B39" s="53">
        <v>30</v>
      </c>
      <c r="C39" s="27" t="s">
        <v>37</v>
      </c>
      <c r="D39" s="28" t="s">
        <v>38</v>
      </c>
      <c r="E39" s="28">
        <f t="shared" si="0"/>
        <v>0.125</v>
      </c>
      <c r="F39" s="34">
        <v>100</v>
      </c>
      <c r="G39" s="88">
        <v>300</v>
      </c>
      <c r="H39" s="234"/>
      <c r="I39" s="235"/>
      <c r="J39" s="235"/>
      <c r="K39" s="235"/>
      <c r="L39" s="236"/>
      <c r="Y39" s="5"/>
      <c r="Z39" s="5"/>
      <c r="AA39" s="5"/>
    </row>
    <row r="40" spans="1:27" ht="13.5" customHeight="1" thickBot="1" x14ac:dyDescent="0.3">
      <c r="A40" s="48" t="s">
        <v>11</v>
      </c>
      <c r="B40" s="55">
        <v>31</v>
      </c>
      <c r="C40" s="31">
        <v>0.29166666666666669</v>
      </c>
      <c r="D40" s="32" t="s">
        <v>38</v>
      </c>
      <c r="E40" s="32">
        <f t="shared" si="0"/>
        <v>0.125</v>
      </c>
      <c r="F40" s="36">
        <v>100</v>
      </c>
      <c r="G40" s="90">
        <v>300</v>
      </c>
      <c r="H40" s="231"/>
      <c r="I40" s="232"/>
      <c r="J40" s="232"/>
      <c r="K40" s="232"/>
      <c r="L40" s="233"/>
      <c r="Y40" s="5"/>
      <c r="Z40" s="5"/>
      <c r="AA40" s="5"/>
    </row>
    <row r="41" spans="1:27" ht="13.5" customHeight="1" thickBot="1" x14ac:dyDescent="0.3">
      <c r="A41" s="274" t="s">
        <v>5</v>
      </c>
      <c r="B41" s="275"/>
      <c r="C41" s="275"/>
      <c r="D41" s="276"/>
      <c r="E41" s="6">
        <f>E10+E11+E12+E13+E14+E15+E16+E17+E18+E19+E20+E21+E22+E23+E24+E25+E26+E27+E28+E29+E30+E31+E32+E33+E34+E35+E36+E37+E38+E39+E40</f>
        <v>1.625</v>
      </c>
      <c r="F41" s="14"/>
      <c r="G41" s="1">
        <f>G10+G11+G12+G13+G14+G15+G16+G17+G18+G19+G20+G21+G22+G23+G24+G25+G26+G27+G28+G29+G30+G31+G32+G33+G34+G35+G36+G37+G38+G39+G40</f>
        <v>3900</v>
      </c>
      <c r="H41" s="282" t="s">
        <v>45</v>
      </c>
      <c r="I41" s="283"/>
      <c r="J41" s="284">
        <v>43861</v>
      </c>
      <c r="K41" s="285"/>
      <c r="L41" s="286"/>
    </row>
    <row r="42" spans="1:27" ht="13.5" customHeight="1" thickBot="1" x14ac:dyDescent="0.3">
      <c r="A42" s="271" t="s">
        <v>43</v>
      </c>
      <c r="B42" s="272"/>
      <c r="C42" s="272"/>
      <c r="D42" s="273"/>
      <c r="E42" s="7">
        <f>E41</f>
        <v>1.625</v>
      </c>
      <c r="F42" s="11"/>
      <c r="G42" s="11"/>
      <c r="H42" s="277" t="s">
        <v>46</v>
      </c>
      <c r="I42" s="278"/>
      <c r="J42" s="308" t="s">
        <v>36</v>
      </c>
      <c r="K42" s="309"/>
      <c r="L42" s="310"/>
    </row>
    <row r="43" spans="1:27" ht="13.5" customHeight="1" thickBot="1" x14ac:dyDescent="0.4">
      <c r="A43" s="11"/>
      <c r="B43" s="11"/>
      <c r="C43" s="11"/>
      <c r="D43" s="11"/>
      <c r="E43" s="11"/>
      <c r="F43" s="11"/>
      <c r="G43" s="11"/>
      <c r="H43" s="282" t="s">
        <v>47</v>
      </c>
      <c r="I43" s="311"/>
      <c r="J43" s="279" t="s">
        <v>36</v>
      </c>
      <c r="K43" s="280"/>
      <c r="L43" s="281"/>
    </row>
    <row r="44" spans="1:27" ht="13.5" customHeight="1" x14ac:dyDescent="0.25">
      <c r="A44" s="14"/>
      <c r="B44" s="14"/>
      <c r="C44" s="14"/>
      <c r="D44" s="14"/>
      <c r="E44" s="11"/>
      <c r="F44" s="11"/>
      <c r="G44" s="11"/>
      <c r="H44" s="11"/>
      <c r="I44" s="11"/>
      <c r="J44" s="11"/>
      <c r="K44" s="11"/>
      <c r="L44" s="15"/>
    </row>
    <row r="45" spans="1:27" ht="13.5" customHeight="1" x14ac:dyDescent="0.25">
      <c r="A45" s="291" t="s">
        <v>19</v>
      </c>
      <c r="B45" s="291"/>
      <c r="C45" s="291"/>
      <c r="D45" s="307"/>
      <c r="E45" s="307"/>
      <c r="F45" s="307"/>
      <c r="G45" s="307"/>
      <c r="H45" s="307"/>
      <c r="I45" s="305" t="s">
        <v>32</v>
      </c>
      <c r="J45" s="305"/>
      <c r="K45" s="305"/>
      <c r="L45" s="12"/>
    </row>
    <row r="46" spans="1:27" ht="13.5" customHeight="1" x14ac:dyDescent="0.25">
      <c r="A46" s="16" t="s">
        <v>33</v>
      </c>
      <c r="B46" s="16"/>
      <c r="C46" s="304"/>
      <c r="D46" s="304"/>
      <c r="E46" s="304"/>
      <c r="F46" s="305" t="s">
        <v>20</v>
      </c>
      <c r="G46" s="305"/>
      <c r="H46" s="305"/>
      <c r="I46" s="305"/>
      <c r="J46" s="306"/>
      <c r="K46" s="306"/>
      <c r="L46" s="17" t="s">
        <v>23</v>
      </c>
    </row>
    <row r="47" spans="1:27" ht="13.5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27" ht="13.5" customHeight="1" x14ac:dyDescent="0.25">
      <c r="A48" s="16" t="s">
        <v>24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ht="13.5" customHeight="1" x14ac:dyDescent="0.25">
      <c r="A49" s="16" t="s">
        <v>34</v>
      </c>
      <c r="B49" s="16"/>
      <c r="C49" s="16"/>
      <c r="D49" s="16"/>
      <c r="E49" s="16"/>
      <c r="F49" s="11"/>
      <c r="G49" s="11"/>
      <c r="H49" s="11"/>
      <c r="I49" s="11"/>
      <c r="J49" s="11"/>
      <c r="K49" s="11"/>
      <c r="L49" s="11"/>
    </row>
    <row r="50" spans="1:12" ht="13.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.5" customHeight="1" x14ac:dyDescent="0.25">
      <c r="A51" s="300" t="s">
        <v>48</v>
      </c>
      <c r="B51" s="300"/>
      <c r="C51" s="300"/>
      <c r="D51" s="300"/>
      <c r="E51" s="300"/>
      <c r="F51" s="300"/>
      <c r="G51" s="300"/>
      <c r="H51" s="300"/>
      <c r="I51" s="300"/>
      <c r="J51" s="300"/>
      <c r="K51" s="300"/>
      <c r="L51" s="11"/>
    </row>
    <row r="52" spans="1:12" ht="13.5" customHeight="1" x14ac:dyDescent="0.25">
      <c r="A52" s="291" t="s">
        <v>49</v>
      </c>
      <c r="B52" s="291"/>
      <c r="C52" s="29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3.5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8" t="s">
        <v>25</v>
      </c>
      <c r="B54" s="313" t="s">
        <v>40</v>
      </c>
      <c r="C54" s="313"/>
      <c r="D54" s="19" t="s">
        <v>26</v>
      </c>
      <c r="E54" s="20">
        <v>43861</v>
      </c>
      <c r="F54" s="304"/>
      <c r="G54" s="304"/>
      <c r="H54" s="304"/>
      <c r="I54" s="304"/>
      <c r="J54" s="304"/>
      <c r="K54" s="304"/>
      <c r="L54" s="21"/>
    </row>
    <row r="55" spans="1:12" x14ac:dyDescent="0.25">
      <c r="A55" s="21"/>
      <c r="B55" s="21"/>
      <c r="C55" s="21"/>
      <c r="D55" s="21"/>
      <c r="E55" s="21"/>
      <c r="F55" s="312" t="s">
        <v>27</v>
      </c>
      <c r="G55" s="312"/>
      <c r="H55" s="312"/>
      <c r="I55" s="312"/>
      <c r="J55" s="312"/>
      <c r="K55" s="312"/>
      <c r="L55" s="21"/>
    </row>
    <row r="56" spans="1:12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1" t="s">
        <v>42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1" t="s">
        <v>28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318" t="s">
        <v>6</v>
      </c>
      <c r="B60" s="318"/>
      <c r="C60" s="270"/>
      <c r="D60" s="270"/>
      <c r="E60" s="21"/>
      <c r="F60" s="317"/>
      <c r="G60" s="317"/>
      <c r="H60" s="317"/>
      <c r="I60" s="317"/>
      <c r="J60" s="317"/>
      <c r="K60" s="317"/>
      <c r="L60" s="11"/>
    </row>
    <row r="61" spans="1:12" x14ac:dyDescent="0.25">
      <c r="A61" s="21"/>
      <c r="B61" s="21"/>
      <c r="C61" s="21"/>
      <c r="D61" s="21"/>
      <c r="E61" s="21"/>
      <c r="F61" s="314" t="s">
        <v>29</v>
      </c>
      <c r="G61" s="314"/>
      <c r="H61" s="314"/>
      <c r="I61" s="314"/>
      <c r="J61" s="314"/>
      <c r="K61" s="314"/>
      <c r="L61" s="21"/>
    </row>
    <row r="62" spans="1:12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318" t="s">
        <v>6</v>
      </c>
      <c r="B63" s="318"/>
      <c r="C63" s="270"/>
      <c r="D63" s="270"/>
      <c r="E63" s="21"/>
      <c r="F63" s="316" t="s">
        <v>52</v>
      </c>
      <c r="G63" s="316"/>
      <c r="H63" s="316"/>
      <c r="I63" s="316"/>
      <c r="J63" s="316"/>
      <c r="K63" s="316"/>
      <c r="L63" s="21"/>
    </row>
    <row r="64" spans="1:12" x14ac:dyDescent="0.25">
      <c r="A64" s="21"/>
      <c r="B64" s="21"/>
      <c r="C64" s="21"/>
      <c r="D64" s="21"/>
      <c r="E64" s="21"/>
      <c r="F64" s="314" t="s">
        <v>31</v>
      </c>
      <c r="G64" s="314"/>
      <c r="H64" s="314"/>
      <c r="I64" s="314"/>
      <c r="J64" s="314"/>
      <c r="K64" s="314"/>
      <c r="L64" s="21"/>
    </row>
    <row r="65" spans="1:15" x14ac:dyDescent="0.25">
      <c r="A65" s="21"/>
      <c r="B65" s="21"/>
      <c r="C65" s="21"/>
      <c r="D65" s="21"/>
      <c r="E65" s="21"/>
      <c r="F65" s="21"/>
      <c r="G65" s="21"/>
      <c r="H65" s="22"/>
      <c r="I65" s="22"/>
      <c r="J65" s="22"/>
      <c r="K65" s="22"/>
      <c r="L65" s="22"/>
    </row>
    <row r="66" spans="1:15" x14ac:dyDescent="0.25">
      <c r="A66" s="318" t="s">
        <v>6</v>
      </c>
      <c r="B66" s="318"/>
      <c r="C66" s="270"/>
      <c r="D66" s="270"/>
      <c r="E66" s="21"/>
      <c r="F66" s="315" t="s">
        <v>53</v>
      </c>
      <c r="G66" s="315"/>
      <c r="H66" s="315"/>
      <c r="I66" s="315"/>
      <c r="J66" s="315"/>
      <c r="K66" s="315"/>
      <c r="L66" s="11"/>
    </row>
    <row r="67" spans="1:15" x14ac:dyDescent="0.25">
      <c r="A67" s="21"/>
      <c r="B67" s="21"/>
      <c r="C67" s="21"/>
      <c r="D67" s="21"/>
      <c r="E67" s="21"/>
      <c r="F67" s="314" t="s">
        <v>30</v>
      </c>
      <c r="G67" s="314"/>
      <c r="H67" s="314"/>
      <c r="I67" s="314"/>
      <c r="J67" s="314"/>
      <c r="K67" s="314"/>
      <c r="L67" s="21"/>
    </row>
    <row r="68" spans="1:15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5" ht="17.25" x14ac:dyDescent="0.25">
      <c r="A69" s="23" t="s">
        <v>35</v>
      </c>
      <c r="B69" s="23"/>
      <c r="C69" s="24"/>
      <c r="D69" s="24"/>
      <c r="E69" s="11"/>
      <c r="F69" s="11"/>
      <c r="G69" s="11"/>
      <c r="H69" s="11"/>
      <c r="I69" s="11"/>
      <c r="J69" s="11"/>
      <c r="K69" s="11"/>
      <c r="L69" s="11"/>
    </row>
    <row r="71" spans="1:15" ht="15" customHeight="1" x14ac:dyDescent="0.25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5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5" x14ac:dyDescent="0.25">
      <c r="M76" s="2"/>
      <c r="N76" s="2"/>
      <c r="O76" s="2"/>
    </row>
    <row r="77" spans="1:15" x14ac:dyDescent="0.25">
      <c r="M77" s="2"/>
      <c r="N77" s="2"/>
      <c r="O77" s="2"/>
    </row>
    <row r="78" spans="1: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1: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1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5" spans="1:12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11" spans="1:12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21" spans="1:12" x14ac:dyDescent="0.25">
      <c r="A121" s="3"/>
      <c r="B121" s="3"/>
      <c r="C121" s="3"/>
      <c r="D121" s="3"/>
      <c r="E121" s="3"/>
      <c r="F121" s="3"/>
      <c r="G121" s="3"/>
      <c r="H121" s="10"/>
      <c r="I121" s="10"/>
      <c r="J121" s="10"/>
      <c r="K121" s="10"/>
      <c r="L121" s="10"/>
    </row>
    <row r="122" spans="1:12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</sheetData>
  <sheetProtection formatCells="0" selectLockedCells="1"/>
  <mergeCells count="79">
    <mergeCell ref="F55:K55"/>
    <mergeCell ref="B54:C54"/>
    <mergeCell ref="F61:K61"/>
    <mergeCell ref="F64:K64"/>
    <mergeCell ref="F67:K67"/>
    <mergeCell ref="F66:K66"/>
    <mergeCell ref="F63:K63"/>
    <mergeCell ref="F60:K60"/>
    <mergeCell ref="F54:K54"/>
    <mergeCell ref="C63:D63"/>
    <mergeCell ref="C66:D66"/>
    <mergeCell ref="A60:B60"/>
    <mergeCell ref="A63:B63"/>
    <mergeCell ref="A66:B66"/>
    <mergeCell ref="H23:L23"/>
    <mergeCell ref="H22:L22"/>
    <mergeCell ref="A51:K51"/>
    <mergeCell ref="A52:C52"/>
    <mergeCell ref="H37:L37"/>
    <mergeCell ref="H36:L36"/>
    <mergeCell ref="H35:L35"/>
    <mergeCell ref="H34:L34"/>
    <mergeCell ref="H33:L33"/>
    <mergeCell ref="C46:E46"/>
    <mergeCell ref="F46:I46"/>
    <mergeCell ref="J46:K46"/>
    <mergeCell ref="D45:H45"/>
    <mergeCell ref="I45:K45"/>
    <mergeCell ref="J42:L42"/>
    <mergeCell ref="H43:I43"/>
    <mergeCell ref="G8:G9"/>
    <mergeCell ref="F8:F9"/>
    <mergeCell ref="A45:C45"/>
    <mergeCell ref="A8:B9"/>
    <mergeCell ref="C8:D8"/>
    <mergeCell ref="E8:E9"/>
    <mergeCell ref="H21:L21"/>
    <mergeCell ref="H20:L20"/>
    <mergeCell ref="H19:L19"/>
    <mergeCell ref="H18:L18"/>
    <mergeCell ref="C60:D60"/>
    <mergeCell ref="H29:L29"/>
    <mergeCell ref="H28:L28"/>
    <mergeCell ref="H26:L26"/>
    <mergeCell ref="H25:L25"/>
    <mergeCell ref="H24:L24"/>
    <mergeCell ref="A42:D42"/>
    <mergeCell ref="A41:D41"/>
    <mergeCell ref="H42:I42"/>
    <mergeCell ref="J43:L43"/>
    <mergeCell ref="H41:I41"/>
    <mergeCell ref="J41:L41"/>
    <mergeCell ref="E1:F1"/>
    <mergeCell ref="G1:H1"/>
    <mergeCell ref="A3:G3"/>
    <mergeCell ref="A4:G4"/>
    <mergeCell ref="A6:C6"/>
    <mergeCell ref="D6:E6"/>
    <mergeCell ref="F6:G6"/>
    <mergeCell ref="H3:J3"/>
    <mergeCell ref="H4:J4"/>
    <mergeCell ref="H12:L12"/>
    <mergeCell ref="H6:J6"/>
    <mergeCell ref="H11:L11"/>
    <mergeCell ref="H10:L10"/>
    <mergeCell ref="H9:L9"/>
    <mergeCell ref="H8:L8"/>
    <mergeCell ref="H17:L17"/>
    <mergeCell ref="H16:L16"/>
    <mergeCell ref="H15:L15"/>
    <mergeCell ref="H14:L14"/>
    <mergeCell ref="H13:L13"/>
    <mergeCell ref="H27:L27"/>
    <mergeCell ref="H40:L40"/>
    <mergeCell ref="H39:L39"/>
    <mergeCell ref="H38:L38"/>
    <mergeCell ref="H32:L32"/>
    <mergeCell ref="H31:L31"/>
    <mergeCell ref="H30:L30"/>
  </mergeCells>
  <pageMargins left="0.19685039370078741" right="0.19685039370078741" top="0.19685039370078741" bottom="0.19685039370078741" header="0.31496062992125984" footer="0.31496062992125984"/>
  <pageSetup paperSize="9" scale="86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3">
    <pageSetUpPr fitToPage="1"/>
  </sheetPr>
  <dimension ref="A1:W69"/>
  <sheetViews>
    <sheetView tabSelected="1" showRuler="0" zoomScaleNormal="100" zoomScaleSheetLayoutView="100" workbookViewId="0">
      <selection activeCell="A3" sqref="A3:G3"/>
    </sheetView>
  </sheetViews>
  <sheetFormatPr defaultColWidth="9.140625" defaultRowHeight="15" x14ac:dyDescent="0.25"/>
  <cols>
    <col min="1" max="1" width="4.28515625" style="3" customWidth="1"/>
    <col min="2" max="2" width="6.42578125" style="59" customWidth="1"/>
    <col min="3" max="4" width="6.42578125" style="3" customWidth="1"/>
    <col min="5" max="7" width="13.42578125" style="3" customWidth="1"/>
    <col min="8" max="11" width="8.42578125" style="3" customWidth="1"/>
    <col min="12" max="12" width="0.7109375" style="3" customWidth="1"/>
    <col min="13" max="15" width="9.140625" style="3" customWidth="1"/>
    <col min="16" max="16384" width="9.140625" style="3"/>
  </cols>
  <sheetData>
    <row r="1" spans="1:14" ht="18.75" customHeight="1" x14ac:dyDescent="0.3">
      <c r="E1" s="321" t="s">
        <v>18</v>
      </c>
      <c r="F1" s="321"/>
      <c r="G1" s="322" t="s">
        <v>57</v>
      </c>
      <c r="H1" s="322"/>
      <c r="I1" s="59"/>
    </row>
    <row r="2" spans="1:14" ht="13.5" customHeight="1" x14ac:dyDescent="0.25"/>
    <row r="3" spans="1:14" ht="13.5" customHeight="1" x14ac:dyDescent="0.25">
      <c r="A3" s="266" t="s">
        <v>70</v>
      </c>
      <c r="B3" s="323"/>
      <c r="C3" s="323"/>
      <c r="D3" s="323"/>
      <c r="E3" s="323"/>
      <c r="F3" s="323"/>
      <c r="G3" s="323"/>
      <c r="H3" s="320"/>
      <c r="I3" s="320"/>
      <c r="J3" s="320"/>
      <c r="K3" s="60"/>
      <c r="L3" s="60"/>
    </row>
    <row r="4" spans="1:14" ht="13.5" customHeight="1" x14ac:dyDescent="0.25">
      <c r="A4" s="323" t="s">
        <v>71</v>
      </c>
      <c r="B4" s="266"/>
      <c r="C4" s="266"/>
      <c r="D4" s="266"/>
      <c r="E4" s="266"/>
      <c r="F4" s="266"/>
      <c r="G4" s="266"/>
      <c r="H4" s="320"/>
      <c r="I4" s="320"/>
      <c r="J4" s="320"/>
      <c r="K4" s="60"/>
      <c r="L4" s="60"/>
    </row>
    <row r="5" spans="1:14" ht="13.5" customHeight="1" x14ac:dyDescent="0.25">
      <c r="A5" s="61"/>
      <c r="B5" s="62"/>
      <c r="C5" s="61"/>
      <c r="D5" s="61"/>
      <c r="E5" s="61"/>
      <c r="F5" s="61"/>
      <c r="G5" s="61"/>
      <c r="H5" s="61"/>
      <c r="I5" s="61"/>
      <c r="J5" s="61"/>
      <c r="K5" s="61"/>
      <c r="L5" s="61"/>
    </row>
    <row r="6" spans="1:14" ht="13.5" customHeight="1" x14ac:dyDescent="0.25">
      <c r="A6" s="324" t="s">
        <v>16</v>
      </c>
      <c r="B6" s="324"/>
      <c r="C6" s="324"/>
      <c r="D6" s="325"/>
      <c r="E6" s="325"/>
      <c r="F6" s="326" t="s">
        <v>17</v>
      </c>
      <c r="G6" s="326"/>
      <c r="H6" s="325"/>
      <c r="I6" s="325"/>
      <c r="J6" s="325"/>
      <c r="K6" s="60"/>
      <c r="L6" s="60"/>
    </row>
    <row r="7" spans="1:14" ht="13.5" customHeight="1" thickBot="1" x14ac:dyDescent="0.3">
      <c r="A7" s="61"/>
      <c r="B7" s="62"/>
      <c r="C7" s="61"/>
      <c r="D7" s="61"/>
      <c r="E7" s="61"/>
      <c r="F7" s="61"/>
      <c r="G7" s="61"/>
      <c r="H7" s="61"/>
      <c r="I7" s="61"/>
      <c r="J7" s="61"/>
      <c r="K7" s="61"/>
      <c r="L7" s="61"/>
    </row>
    <row r="8" spans="1:14" ht="13.5" customHeight="1" x14ac:dyDescent="0.25">
      <c r="A8" s="327" t="s">
        <v>6</v>
      </c>
      <c r="B8" s="328"/>
      <c r="C8" s="331" t="s">
        <v>7</v>
      </c>
      <c r="D8" s="332"/>
      <c r="E8" s="333" t="s">
        <v>8</v>
      </c>
      <c r="F8" s="335" t="s">
        <v>4</v>
      </c>
      <c r="G8" s="337" t="s">
        <v>0</v>
      </c>
      <c r="H8" s="339" t="s">
        <v>1</v>
      </c>
      <c r="I8" s="339"/>
      <c r="J8" s="339"/>
      <c r="K8" s="339"/>
      <c r="L8" s="340"/>
    </row>
    <row r="9" spans="1:14" ht="13.5" customHeight="1" thickBot="1" x14ac:dyDescent="0.3">
      <c r="A9" s="329"/>
      <c r="B9" s="330"/>
      <c r="C9" s="91" t="s">
        <v>2</v>
      </c>
      <c r="D9" s="92" t="s">
        <v>3</v>
      </c>
      <c r="E9" s="334"/>
      <c r="F9" s="336"/>
      <c r="G9" s="338"/>
      <c r="H9" s="341" t="s">
        <v>69</v>
      </c>
      <c r="I9" s="341"/>
      <c r="J9" s="341"/>
      <c r="K9" s="341"/>
      <c r="L9" s="342"/>
    </row>
    <row r="10" spans="1:14" ht="13.5" customHeight="1" x14ac:dyDescent="0.25">
      <c r="A10" s="160" t="s">
        <v>12</v>
      </c>
      <c r="B10" s="131">
        <v>1</v>
      </c>
      <c r="C10" s="191"/>
      <c r="D10" s="192"/>
      <c r="E10" s="193">
        <f>(D10-C10+(D10&lt;C10))-0.0208333333333333*(IF((D10-C10+(D10&lt;C10))&gt;0.25,1,0)+IF((D10-C10+(D10&lt;C10))&gt;0.5,1,0)+IF((D10-C10+(D10&lt;C10))&gt;0.75,1,0))</f>
        <v>0</v>
      </c>
      <c r="F10" s="194"/>
      <c r="G10" s="195">
        <f>ABS((HOUR('Leden 2026'!E10)+MINUTE('Leden 2026'!E10)/60))*F10</f>
        <v>0</v>
      </c>
      <c r="H10" s="343"/>
      <c r="I10" s="344"/>
      <c r="J10" s="344"/>
      <c r="K10" s="344"/>
      <c r="L10" s="345"/>
      <c r="M10" s="63"/>
      <c r="N10" s="63"/>
    </row>
    <row r="11" spans="1:14" ht="13.5" customHeight="1" x14ac:dyDescent="0.25">
      <c r="A11" s="109" t="s">
        <v>13</v>
      </c>
      <c r="B11" s="83">
        <v>2</v>
      </c>
      <c r="C11" s="37"/>
      <c r="D11" s="38"/>
      <c r="E11" s="163">
        <f t="shared" ref="E11:E40" si="0">(D11-C11+(D11&lt;C11))-0.0208333333333333*(IF((D11-C11+(D11&lt;C11))&gt;0.25,1,0)+IF((D11-C11+(D11&lt;C11))&gt;0.5,1,0)+IF((D11-C11+(D11&lt;C11))&gt;0.75,1,0))</f>
        <v>0</v>
      </c>
      <c r="F11" s="41"/>
      <c r="G11" s="58">
        <f>ABS((HOUR('Leden 2026'!E11)+MINUTE('Leden 2026'!E11)/60))*F11</f>
        <v>0</v>
      </c>
      <c r="H11" s="346"/>
      <c r="I11" s="346"/>
      <c r="J11" s="346"/>
      <c r="K11" s="346"/>
      <c r="L11" s="347"/>
      <c r="M11" s="63"/>
      <c r="N11" s="63"/>
    </row>
    <row r="12" spans="1:14" ht="13.5" customHeight="1" x14ac:dyDescent="0.25">
      <c r="A12" s="159" t="s">
        <v>14</v>
      </c>
      <c r="B12" s="82">
        <v>3</v>
      </c>
      <c r="C12" s="39"/>
      <c r="D12" s="40"/>
      <c r="E12" s="94">
        <f t="shared" si="0"/>
        <v>0</v>
      </c>
      <c r="F12" s="42"/>
      <c r="G12" s="74">
        <f>ABS((HOUR('Leden 2026'!E12)+MINUTE('Leden 2026'!E12)/60))*F12</f>
        <v>0</v>
      </c>
      <c r="H12" s="348"/>
      <c r="I12" s="348"/>
      <c r="J12" s="348"/>
      <c r="K12" s="348"/>
      <c r="L12" s="349"/>
      <c r="M12" s="63"/>
      <c r="N12" s="63"/>
    </row>
    <row r="13" spans="1:14" ht="13.5" customHeight="1" x14ac:dyDescent="0.25">
      <c r="A13" s="159" t="s">
        <v>15</v>
      </c>
      <c r="B13" s="82">
        <v>4</v>
      </c>
      <c r="C13" s="39"/>
      <c r="D13" s="40"/>
      <c r="E13" s="94">
        <f t="shared" si="0"/>
        <v>0</v>
      </c>
      <c r="F13" s="42"/>
      <c r="G13" s="74">
        <f>ABS((HOUR('Leden 2026'!E13)+MINUTE('Leden 2026'!E13)/60))*F13</f>
        <v>0</v>
      </c>
      <c r="H13" s="348"/>
      <c r="I13" s="348"/>
      <c r="J13" s="348"/>
      <c r="K13" s="348"/>
      <c r="L13" s="349"/>
      <c r="M13" s="63"/>
      <c r="N13" s="63"/>
    </row>
    <row r="14" spans="1:14" ht="13.5" customHeight="1" x14ac:dyDescent="0.25">
      <c r="A14" s="158" t="s">
        <v>9</v>
      </c>
      <c r="B14" s="152">
        <v>5</v>
      </c>
      <c r="C14" s="153"/>
      <c r="D14" s="154"/>
      <c r="E14" s="163">
        <f t="shared" si="0"/>
        <v>0</v>
      </c>
      <c r="F14" s="156"/>
      <c r="G14" s="157">
        <f>ABS((HOUR('Leden 2026'!E14)+MINUTE('Leden 2026'!E14)/60))*F14</f>
        <v>0</v>
      </c>
      <c r="H14" s="350"/>
      <c r="I14" s="350"/>
      <c r="J14" s="350"/>
      <c r="K14" s="350"/>
      <c r="L14" s="351"/>
      <c r="M14" s="63"/>
      <c r="N14" s="63"/>
    </row>
    <row r="15" spans="1:14" ht="13.5" customHeight="1" x14ac:dyDescent="0.25">
      <c r="A15" s="109" t="s">
        <v>10</v>
      </c>
      <c r="B15" s="83">
        <v>6</v>
      </c>
      <c r="C15" s="37"/>
      <c r="D15" s="38"/>
      <c r="E15" s="163">
        <f t="shared" si="0"/>
        <v>0</v>
      </c>
      <c r="F15" s="41"/>
      <c r="G15" s="58">
        <f>ABS((HOUR('Leden 2026'!E15)+MINUTE('Leden 2026'!E15)/60))*F15</f>
        <v>0</v>
      </c>
      <c r="H15" s="346"/>
      <c r="I15" s="346"/>
      <c r="J15" s="346"/>
      <c r="K15" s="346"/>
      <c r="L15" s="347"/>
      <c r="M15" s="63"/>
      <c r="N15" s="63"/>
    </row>
    <row r="16" spans="1:14" ht="13.5" customHeight="1" x14ac:dyDescent="0.25">
      <c r="A16" s="109" t="s">
        <v>11</v>
      </c>
      <c r="B16" s="83">
        <v>7</v>
      </c>
      <c r="C16" s="37"/>
      <c r="D16" s="38"/>
      <c r="E16" s="163">
        <f t="shared" si="0"/>
        <v>0</v>
      </c>
      <c r="F16" s="41"/>
      <c r="G16" s="58">
        <f>ABS((HOUR('Leden 2026'!E16)+MINUTE('Leden 2026'!E16)/60))*F16</f>
        <v>0</v>
      </c>
      <c r="H16" s="346"/>
      <c r="I16" s="346"/>
      <c r="J16" s="346"/>
      <c r="K16" s="346"/>
      <c r="L16" s="347"/>
      <c r="M16" s="63"/>
      <c r="N16" s="63"/>
    </row>
    <row r="17" spans="1:22" ht="13.5" customHeight="1" x14ac:dyDescent="0.25">
      <c r="A17" s="109" t="s">
        <v>12</v>
      </c>
      <c r="B17" s="83">
        <v>8</v>
      </c>
      <c r="C17" s="37"/>
      <c r="D17" s="38"/>
      <c r="E17" s="163">
        <f t="shared" si="0"/>
        <v>0</v>
      </c>
      <c r="F17" s="41"/>
      <c r="G17" s="58">
        <f>ABS((HOUR('Leden 2026'!E17)+MINUTE('Leden 2026'!E17)/60))*F17</f>
        <v>0</v>
      </c>
      <c r="H17" s="346"/>
      <c r="I17" s="346"/>
      <c r="J17" s="346"/>
      <c r="K17" s="346"/>
      <c r="L17" s="347"/>
      <c r="M17" s="63"/>
      <c r="N17" s="63"/>
    </row>
    <row r="18" spans="1:22" ht="13.5" customHeight="1" x14ac:dyDescent="0.25">
      <c r="A18" s="109" t="s">
        <v>13</v>
      </c>
      <c r="B18" s="83">
        <v>9</v>
      </c>
      <c r="C18" s="37"/>
      <c r="D18" s="38"/>
      <c r="E18" s="163">
        <f t="shared" si="0"/>
        <v>0</v>
      </c>
      <c r="F18" s="41"/>
      <c r="G18" s="58">
        <f>ABS((HOUR('Leden 2026'!E18)+MINUTE('Leden 2026'!E18)/60))*F18</f>
        <v>0</v>
      </c>
      <c r="H18" s="346"/>
      <c r="I18" s="346"/>
      <c r="J18" s="346"/>
      <c r="K18" s="346"/>
      <c r="L18" s="347"/>
      <c r="M18" s="63"/>
      <c r="N18" s="63"/>
    </row>
    <row r="19" spans="1:22" ht="13.5" customHeight="1" x14ac:dyDescent="0.25">
      <c r="A19" s="159" t="s">
        <v>14</v>
      </c>
      <c r="B19" s="82">
        <v>10</v>
      </c>
      <c r="C19" s="39"/>
      <c r="D19" s="40"/>
      <c r="E19" s="94">
        <f t="shared" si="0"/>
        <v>0</v>
      </c>
      <c r="F19" s="42"/>
      <c r="G19" s="74">
        <f>ABS((HOUR('Leden 2026'!E19)+MINUTE('Leden 2026'!E19)/60))*F19</f>
        <v>0</v>
      </c>
      <c r="H19" s="348"/>
      <c r="I19" s="348"/>
      <c r="J19" s="348"/>
      <c r="K19" s="348"/>
      <c r="L19" s="349"/>
      <c r="M19" s="63"/>
      <c r="N19" s="63"/>
    </row>
    <row r="20" spans="1:22" ht="13.5" customHeight="1" x14ac:dyDescent="0.25">
      <c r="A20" s="159" t="s">
        <v>15</v>
      </c>
      <c r="B20" s="82">
        <v>11</v>
      </c>
      <c r="C20" s="39"/>
      <c r="D20" s="40"/>
      <c r="E20" s="94">
        <f t="shared" si="0"/>
        <v>0</v>
      </c>
      <c r="F20" s="42"/>
      <c r="G20" s="74">
        <f>ABS((HOUR('Leden 2026'!E20)+MINUTE('Leden 2026'!E20)/60))*F20</f>
        <v>0</v>
      </c>
      <c r="H20" s="348"/>
      <c r="I20" s="348"/>
      <c r="J20" s="348"/>
      <c r="K20" s="348"/>
      <c r="L20" s="349"/>
      <c r="M20" s="63"/>
      <c r="N20" s="63"/>
    </row>
    <row r="21" spans="1:22" ht="13.5" customHeight="1" x14ac:dyDescent="0.25">
      <c r="A21" s="158" t="s">
        <v>9</v>
      </c>
      <c r="B21" s="152">
        <v>12</v>
      </c>
      <c r="C21" s="153"/>
      <c r="D21" s="154"/>
      <c r="E21" s="163">
        <f t="shared" si="0"/>
        <v>0</v>
      </c>
      <c r="F21" s="156"/>
      <c r="G21" s="157">
        <f>ABS((HOUR('Leden 2026'!E21)+MINUTE('Leden 2026'!E21)/60))*F21</f>
        <v>0</v>
      </c>
      <c r="H21" s="350"/>
      <c r="I21" s="350"/>
      <c r="J21" s="350"/>
      <c r="K21" s="350"/>
      <c r="L21" s="351"/>
      <c r="M21" s="63"/>
      <c r="N21" s="63"/>
    </row>
    <row r="22" spans="1:22" ht="13.5" customHeight="1" x14ac:dyDescent="0.25">
      <c r="A22" s="109" t="s">
        <v>10</v>
      </c>
      <c r="B22" s="83">
        <v>13</v>
      </c>
      <c r="C22" s="37"/>
      <c r="D22" s="38"/>
      <c r="E22" s="163">
        <f t="shared" si="0"/>
        <v>0</v>
      </c>
      <c r="F22" s="41"/>
      <c r="G22" s="58">
        <f>ABS((HOUR('Leden 2026'!E22)+MINUTE('Leden 2026'!E22)/60))*F22</f>
        <v>0</v>
      </c>
      <c r="H22" s="346"/>
      <c r="I22" s="346"/>
      <c r="J22" s="346"/>
      <c r="K22" s="346"/>
      <c r="L22" s="347"/>
      <c r="M22" s="63"/>
      <c r="N22" s="63"/>
      <c r="V22" s="162"/>
    </row>
    <row r="23" spans="1:22" ht="13.5" customHeight="1" x14ac:dyDescent="0.25">
      <c r="A23" s="109" t="s">
        <v>11</v>
      </c>
      <c r="B23" s="83">
        <v>14</v>
      </c>
      <c r="C23" s="37"/>
      <c r="D23" s="38"/>
      <c r="E23" s="163">
        <f t="shared" si="0"/>
        <v>0</v>
      </c>
      <c r="F23" s="41"/>
      <c r="G23" s="58">
        <f>ABS((HOUR('Leden 2026'!E23)+MINUTE('Leden 2026'!E23)/60))*F23</f>
        <v>0</v>
      </c>
      <c r="H23" s="346"/>
      <c r="I23" s="346"/>
      <c r="J23" s="346"/>
      <c r="K23" s="346"/>
      <c r="L23" s="347"/>
      <c r="M23" s="63"/>
      <c r="N23" s="63"/>
    </row>
    <row r="24" spans="1:22" ht="13.5" customHeight="1" x14ac:dyDescent="0.25">
      <c r="A24" s="109" t="s">
        <v>12</v>
      </c>
      <c r="B24" s="83">
        <v>15</v>
      </c>
      <c r="C24" s="37"/>
      <c r="D24" s="38"/>
      <c r="E24" s="163">
        <f t="shared" si="0"/>
        <v>0</v>
      </c>
      <c r="F24" s="41"/>
      <c r="G24" s="58">
        <f>ABS((HOUR('Leden 2026'!E24)+MINUTE('Leden 2026'!E24)/60))*F24</f>
        <v>0</v>
      </c>
      <c r="H24" s="346"/>
      <c r="I24" s="346"/>
      <c r="J24" s="346"/>
      <c r="K24" s="346"/>
      <c r="L24" s="347"/>
      <c r="M24" s="63"/>
      <c r="N24" s="63"/>
    </row>
    <row r="25" spans="1:22" ht="13.5" customHeight="1" x14ac:dyDescent="0.25">
      <c r="A25" s="109" t="s">
        <v>13</v>
      </c>
      <c r="B25" s="83">
        <v>16</v>
      </c>
      <c r="C25" s="37"/>
      <c r="D25" s="38"/>
      <c r="E25" s="163">
        <f t="shared" si="0"/>
        <v>0</v>
      </c>
      <c r="F25" s="41"/>
      <c r="G25" s="58">
        <f>ABS((HOUR('Leden 2026'!E25)+MINUTE('Leden 2026'!E25)/60))*F25</f>
        <v>0</v>
      </c>
      <c r="H25" s="346"/>
      <c r="I25" s="346"/>
      <c r="J25" s="346"/>
      <c r="K25" s="346"/>
      <c r="L25" s="347"/>
      <c r="M25" s="63"/>
      <c r="N25" s="63"/>
    </row>
    <row r="26" spans="1:22" ht="13.5" customHeight="1" x14ac:dyDescent="0.25">
      <c r="A26" s="159" t="s">
        <v>14</v>
      </c>
      <c r="B26" s="82">
        <v>17</v>
      </c>
      <c r="C26" s="39"/>
      <c r="D26" s="40"/>
      <c r="E26" s="94">
        <f t="shared" si="0"/>
        <v>0</v>
      </c>
      <c r="F26" s="42"/>
      <c r="G26" s="74">
        <f>ABS((HOUR('Leden 2026'!E26)+MINUTE('Leden 2026'!E26)/60))*F26</f>
        <v>0</v>
      </c>
      <c r="H26" s="348"/>
      <c r="I26" s="348"/>
      <c r="J26" s="348"/>
      <c r="K26" s="348"/>
      <c r="L26" s="349"/>
      <c r="M26" s="63"/>
      <c r="N26" s="63"/>
    </row>
    <row r="27" spans="1:22" ht="13.5" customHeight="1" x14ac:dyDescent="0.25">
      <c r="A27" s="159" t="s">
        <v>15</v>
      </c>
      <c r="B27" s="82">
        <v>18</v>
      </c>
      <c r="C27" s="39"/>
      <c r="D27" s="40"/>
      <c r="E27" s="94">
        <f t="shared" si="0"/>
        <v>0</v>
      </c>
      <c r="F27" s="42"/>
      <c r="G27" s="74">
        <f>ABS((HOUR('Leden 2026'!E27)+MINUTE('Leden 2026'!E27)/60))*F27</f>
        <v>0</v>
      </c>
      <c r="H27" s="348"/>
      <c r="I27" s="348"/>
      <c r="J27" s="348"/>
      <c r="K27" s="348"/>
      <c r="L27" s="349"/>
      <c r="M27" s="63"/>
      <c r="N27" s="63"/>
    </row>
    <row r="28" spans="1:22" ht="13.5" customHeight="1" x14ac:dyDescent="0.25">
      <c r="A28" s="158" t="s">
        <v>9</v>
      </c>
      <c r="B28" s="152">
        <v>19</v>
      </c>
      <c r="C28" s="153"/>
      <c r="D28" s="154"/>
      <c r="E28" s="163">
        <f t="shared" si="0"/>
        <v>0</v>
      </c>
      <c r="F28" s="156"/>
      <c r="G28" s="157">
        <f>ABS((HOUR('Leden 2026'!E28)+MINUTE('Leden 2026'!E28)/60))*F28</f>
        <v>0</v>
      </c>
      <c r="H28" s="350"/>
      <c r="I28" s="350"/>
      <c r="J28" s="350"/>
      <c r="K28" s="350"/>
      <c r="L28" s="351"/>
      <c r="M28" s="63"/>
      <c r="N28" s="63"/>
    </row>
    <row r="29" spans="1:22" ht="13.5" customHeight="1" x14ac:dyDescent="0.25">
      <c r="A29" s="109" t="s">
        <v>10</v>
      </c>
      <c r="B29" s="83">
        <v>20</v>
      </c>
      <c r="C29" s="37"/>
      <c r="D29" s="38"/>
      <c r="E29" s="163">
        <f t="shared" si="0"/>
        <v>0</v>
      </c>
      <c r="F29" s="41"/>
      <c r="G29" s="58">
        <f>ABS((HOUR('Leden 2026'!E29)+MINUTE('Leden 2026'!E29)/60))*F29</f>
        <v>0</v>
      </c>
      <c r="H29" s="346"/>
      <c r="I29" s="346"/>
      <c r="J29" s="346"/>
      <c r="K29" s="346"/>
      <c r="L29" s="347"/>
      <c r="M29" s="63"/>
      <c r="N29" s="63"/>
    </row>
    <row r="30" spans="1:22" ht="13.5" customHeight="1" x14ac:dyDescent="0.25">
      <c r="A30" s="109" t="s">
        <v>11</v>
      </c>
      <c r="B30" s="83">
        <v>21</v>
      </c>
      <c r="C30" s="37"/>
      <c r="D30" s="38"/>
      <c r="E30" s="163">
        <f t="shared" si="0"/>
        <v>0</v>
      </c>
      <c r="F30" s="41"/>
      <c r="G30" s="58">
        <f>ABS((HOUR('Leden 2026'!E30)+MINUTE('Leden 2026'!E30)/60))*F30</f>
        <v>0</v>
      </c>
      <c r="H30" s="346"/>
      <c r="I30" s="346"/>
      <c r="J30" s="346"/>
      <c r="K30" s="346"/>
      <c r="L30" s="347"/>
      <c r="M30" s="63"/>
      <c r="N30" s="63"/>
    </row>
    <row r="31" spans="1:22" ht="13.5" customHeight="1" x14ac:dyDescent="0.25">
      <c r="A31" s="109" t="s">
        <v>12</v>
      </c>
      <c r="B31" s="83">
        <v>22</v>
      </c>
      <c r="C31" s="37"/>
      <c r="D31" s="38"/>
      <c r="E31" s="163">
        <f t="shared" si="0"/>
        <v>0</v>
      </c>
      <c r="F31" s="41"/>
      <c r="G31" s="58">
        <f>ABS((HOUR('Leden 2026'!E31)+MINUTE('Leden 2026'!E31)/60))*F31</f>
        <v>0</v>
      </c>
      <c r="H31" s="346"/>
      <c r="I31" s="346"/>
      <c r="J31" s="346"/>
      <c r="K31" s="346"/>
      <c r="L31" s="347"/>
      <c r="M31" s="63"/>
      <c r="N31" s="63"/>
    </row>
    <row r="32" spans="1:22" ht="13.5" customHeight="1" x14ac:dyDescent="0.25">
      <c r="A32" s="109" t="s">
        <v>13</v>
      </c>
      <c r="B32" s="83">
        <v>23</v>
      </c>
      <c r="C32" s="37"/>
      <c r="D32" s="38"/>
      <c r="E32" s="163">
        <f t="shared" si="0"/>
        <v>0</v>
      </c>
      <c r="F32" s="41"/>
      <c r="G32" s="58">
        <f>ABS((HOUR('Leden 2026'!E32)+MINUTE('Leden 2026'!E32)/60))*F32</f>
        <v>0</v>
      </c>
      <c r="H32" s="346"/>
      <c r="I32" s="346"/>
      <c r="J32" s="346"/>
      <c r="K32" s="346"/>
      <c r="L32" s="347"/>
      <c r="M32" s="63"/>
      <c r="N32" s="63"/>
    </row>
    <row r="33" spans="1:23" ht="13.5" customHeight="1" x14ac:dyDescent="0.25">
      <c r="A33" s="159" t="s">
        <v>14</v>
      </c>
      <c r="B33" s="82">
        <v>24</v>
      </c>
      <c r="C33" s="39"/>
      <c r="D33" s="40"/>
      <c r="E33" s="94">
        <f t="shared" si="0"/>
        <v>0</v>
      </c>
      <c r="F33" s="42"/>
      <c r="G33" s="74">
        <f>ABS((HOUR('Leden 2026'!E33)+MINUTE('Leden 2026'!E33)/60))*F33</f>
        <v>0</v>
      </c>
      <c r="H33" s="355"/>
      <c r="I33" s="355"/>
      <c r="J33" s="355"/>
      <c r="K33" s="355"/>
      <c r="L33" s="356"/>
      <c r="M33" s="63"/>
      <c r="N33" s="63"/>
    </row>
    <row r="34" spans="1:23" ht="13.5" customHeight="1" x14ac:dyDescent="0.25">
      <c r="A34" s="159" t="s">
        <v>15</v>
      </c>
      <c r="B34" s="116">
        <v>25</v>
      </c>
      <c r="C34" s="117"/>
      <c r="D34" s="118"/>
      <c r="E34" s="94">
        <f t="shared" si="0"/>
        <v>0</v>
      </c>
      <c r="F34" s="120"/>
      <c r="G34" s="121">
        <f>ABS((HOUR('Leden 2026'!E34)+MINUTE('Leden 2026'!E34)/60))*F34</f>
        <v>0</v>
      </c>
      <c r="H34" s="355"/>
      <c r="I34" s="355"/>
      <c r="J34" s="355"/>
      <c r="K34" s="355"/>
      <c r="L34" s="356"/>
      <c r="M34" s="63"/>
      <c r="N34" s="63"/>
    </row>
    <row r="35" spans="1:23" ht="13.5" customHeight="1" x14ac:dyDescent="0.25">
      <c r="A35" s="158" t="s">
        <v>9</v>
      </c>
      <c r="B35" s="152">
        <v>26</v>
      </c>
      <c r="C35" s="153"/>
      <c r="D35" s="154"/>
      <c r="E35" s="163">
        <f t="shared" si="0"/>
        <v>0</v>
      </c>
      <c r="F35" s="156"/>
      <c r="G35" s="157">
        <f>ABS((HOUR('Leden 2026'!E35)+MINUTE('Leden 2026'!E35)/60))*F35</f>
        <v>0</v>
      </c>
      <c r="H35" s="350"/>
      <c r="I35" s="350"/>
      <c r="J35" s="350"/>
      <c r="K35" s="350"/>
      <c r="L35" s="351"/>
      <c r="M35" s="63"/>
      <c r="N35" s="63"/>
    </row>
    <row r="36" spans="1:23" ht="13.5" customHeight="1" x14ac:dyDescent="0.25">
      <c r="A36" s="109" t="s">
        <v>10</v>
      </c>
      <c r="B36" s="83">
        <v>27</v>
      </c>
      <c r="C36" s="37"/>
      <c r="D36" s="38"/>
      <c r="E36" s="163">
        <f t="shared" si="0"/>
        <v>0</v>
      </c>
      <c r="F36" s="41"/>
      <c r="G36" s="58">
        <f>ABS((HOUR('Leden 2026'!E36)+MINUTE('Leden 2026'!E36)/60))*F36</f>
        <v>0</v>
      </c>
      <c r="H36" s="346"/>
      <c r="I36" s="346"/>
      <c r="J36" s="346"/>
      <c r="K36" s="346"/>
      <c r="L36" s="347"/>
      <c r="M36" s="63"/>
      <c r="N36" s="63"/>
    </row>
    <row r="37" spans="1:23" ht="13.5" customHeight="1" x14ac:dyDescent="0.25">
      <c r="A37" s="109" t="s">
        <v>11</v>
      </c>
      <c r="B37" s="83">
        <v>28</v>
      </c>
      <c r="C37" s="37"/>
      <c r="D37" s="38"/>
      <c r="E37" s="163">
        <f t="shared" si="0"/>
        <v>0</v>
      </c>
      <c r="F37" s="41"/>
      <c r="G37" s="58">
        <f>ABS((HOUR('Leden 2026'!E37)+MINUTE('Leden 2026'!E37)/60))*F37</f>
        <v>0</v>
      </c>
      <c r="H37" s="346"/>
      <c r="I37" s="346"/>
      <c r="J37" s="346"/>
      <c r="K37" s="346"/>
      <c r="L37" s="347"/>
      <c r="M37" s="63"/>
      <c r="N37" s="63"/>
    </row>
    <row r="38" spans="1:23" ht="13.5" customHeight="1" x14ac:dyDescent="0.25">
      <c r="A38" s="109" t="s">
        <v>12</v>
      </c>
      <c r="B38" s="83">
        <v>29</v>
      </c>
      <c r="C38" s="37"/>
      <c r="D38" s="38"/>
      <c r="E38" s="163">
        <f t="shared" si="0"/>
        <v>0</v>
      </c>
      <c r="F38" s="41"/>
      <c r="G38" s="58">
        <f>ABS((HOUR('Leden 2026'!E38)+MINUTE('Leden 2026'!E38)/60))*F38</f>
        <v>0</v>
      </c>
      <c r="H38" s="346"/>
      <c r="I38" s="346"/>
      <c r="J38" s="346"/>
      <c r="K38" s="346"/>
      <c r="L38" s="347"/>
      <c r="M38" s="63"/>
      <c r="N38" s="63"/>
    </row>
    <row r="39" spans="1:23" ht="13.5" customHeight="1" x14ac:dyDescent="0.25">
      <c r="A39" s="109" t="s">
        <v>13</v>
      </c>
      <c r="B39" s="83">
        <v>30</v>
      </c>
      <c r="C39" s="37"/>
      <c r="D39" s="38"/>
      <c r="E39" s="163">
        <f t="shared" si="0"/>
        <v>0</v>
      </c>
      <c r="F39" s="41"/>
      <c r="G39" s="58">
        <f>ABS((HOUR('Leden 2026'!E39)+MINUTE('Leden 2026'!E39)/60))*F39</f>
        <v>0</v>
      </c>
      <c r="H39" s="346"/>
      <c r="I39" s="346"/>
      <c r="J39" s="346"/>
      <c r="K39" s="346"/>
      <c r="L39" s="347"/>
      <c r="M39" s="63"/>
      <c r="N39" s="63"/>
    </row>
    <row r="40" spans="1:23" ht="13.5" customHeight="1" thickBot="1" x14ac:dyDescent="0.3">
      <c r="A40" s="161" t="s">
        <v>14</v>
      </c>
      <c r="B40" s="84">
        <v>31</v>
      </c>
      <c r="C40" s="73"/>
      <c r="D40" s="43"/>
      <c r="E40" s="196">
        <f t="shared" si="0"/>
        <v>0</v>
      </c>
      <c r="F40" s="44"/>
      <c r="G40" s="85">
        <f>ABS((HOUR('Leden 2026'!E40)+MINUTE('Leden 2026'!E40)/60))*F40</f>
        <v>0</v>
      </c>
      <c r="H40" s="361"/>
      <c r="I40" s="361"/>
      <c r="J40" s="361"/>
      <c r="K40" s="361"/>
      <c r="L40" s="362"/>
      <c r="M40" s="63"/>
      <c r="N40" s="63"/>
    </row>
    <row r="41" spans="1:23" ht="13.5" customHeight="1" thickBot="1" x14ac:dyDescent="0.3">
      <c r="A41" s="352" t="s">
        <v>5</v>
      </c>
      <c r="B41" s="353"/>
      <c r="C41" s="353"/>
      <c r="D41" s="354"/>
      <c r="E41" s="6">
        <f>E10+E11+E12+E13+E14+E15+E16+E17+E18+E19+E20+E21+E22+E23+E24+E25+E26+E27+E28+E29+E30+E31+E32+E33+E34+E35+E36+E37+E38+E39+E40</f>
        <v>0</v>
      </c>
      <c r="F41" s="61"/>
      <c r="G41" s="1">
        <f>G10+G11+G12+G13+G14+G15+G16+G17+G18+G19+G20+G21+G22+G23+G24+G25+G26+G27+G28+G29+G30+G31+G32+G33+G34+G35+G36+G37+G38+G39+G40</f>
        <v>0</v>
      </c>
      <c r="H41" s="366" t="s">
        <v>45</v>
      </c>
      <c r="I41" s="367"/>
      <c r="J41" s="368"/>
      <c r="K41" s="369"/>
      <c r="L41" s="370"/>
    </row>
    <row r="42" spans="1:23" ht="13.5" customHeight="1" thickBot="1" x14ac:dyDescent="0.3">
      <c r="A42" s="379" t="s">
        <v>43</v>
      </c>
      <c r="B42" s="380"/>
      <c r="C42" s="380"/>
      <c r="D42" s="381"/>
      <c r="E42" s="8">
        <f>E41</f>
        <v>0</v>
      </c>
      <c r="H42" s="359" t="s">
        <v>46</v>
      </c>
      <c r="I42" s="360"/>
      <c r="J42" s="371"/>
      <c r="K42" s="372"/>
      <c r="L42" s="373"/>
    </row>
    <row r="43" spans="1:23" ht="13.5" customHeight="1" thickBot="1" x14ac:dyDescent="0.4">
      <c r="A43" s="382"/>
      <c r="B43" s="382"/>
      <c r="C43" s="383"/>
      <c r="D43" s="383"/>
      <c r="E43" s="64"/>
      <c r="F43" s="61"/>
      <c r="G43" s="61"/>
      <c r="H43" s="357" t="s">
        <v>47</v>
      </c>
      <c r="I43" s="358"/>
      <c r="J43" s="363"/>
      <c r="K43" s="364"/>
      <c r="L43" s="365"/>
    </row>
    <row r="44" spans="1:23" s="2" customFormat="1" ht="13.5" customHeight="1" x14ac:dyDescent="0.25">
      <c r="A44" s="61"/>
      <c r="B44" s="61"/>
      <c r="C44" s="61"/>
      <c r="D44" s="61"/>
      <c r="L44" s="65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s="2" customFormat="1" ht="13.5" customHeight="1" x14ac:dyDescent="0.25">
      <c r="A45" s="374" t="s">
        <v>19</v>
      </c>
      <c r="B45" s="374"/>
      <c r="C45" s="374"/>
      <c r="D45" s="375"/>
      <c r="E45" s="375"/>
      <c r="F45" s="375"/>
      <c r="G45" s="375"/>
      <c r="H45" s="375"/>
      <c r="I45" s="376" t="s">
        <v>32</v>
      </c>
      <c r="J45" s="376"/>
      <c r="K45" s="376"/>
      <c r="L45" s="6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s="2" customFormat="1" ht="13.5" customHeight="1" x14ac:dyDescent="0.25">
      <c r="A46" s="67" t="s">
        <v>33</v>
      </c>
      <c r="B46" s="67"/>
      <c r="C46" s="377"/>
      <c r="D46" s="377"/>
      <c r="E46" s="377"/>
      <c r="F46" s="376" t="s">
        <v>20</v>
      </c>
      <c r="G46" s="376"/>
      <c r="H46" s="376"/>
      <c r="I46" s="376"/>
      <c r="J46" s="378"/>
      <c r="K46" s="378"/>
      <c r="L46" s="68" t="s">
        <v>23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s="2" customFormat="1" ht="13.5" customHeight="1" x14ac:dyDescent="0.25"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s="2" customFormat="1" ht="13.5" customHeight="1" x14ac:dyDescent="0.25">
      <c r="A48" s="67" t="s">
        <v>24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s="2" customFormat="1" ht="13.5" customHeight="1" x14ac:dyDescent="0.25">
      <c r="A49" s="67" t="s">
        <v>34</v>
      </c>
      <c r="B49" s="67"/>
      <c r="C49" s="67"/>
      <c r="D49" s="67"/>
      <c r="E49" s="67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s="2" customFormat="1" ht="13.5" customHeight="1" x14ac:dyDescent="0.25"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s="2" customFormat="1" ht="13.5" customHeight="1" x14ac:dyDescent="0.25">
      <c r="A51" s="384" t="s">
        <v>48</v>
      </c>
      <c r="B51" s="384"/>
      <c r="C51" s="384"/>
      <c r="D51" s="384"/>
      <c r="E51" s="384"/>
      <c r="F51" s="384"/>
      <c r="G51" s="384"/>
      <c r="H51" s="384"/>
      <c r="I51" s="384"/>
      <c r="J51" s="384"/>
      <c r="K51" s="384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s="2" customFormat="1" ht="13.5" customHeight="1" x14ac:dyDescent="0.25">
      <c r="A52" s="374" t="s">
        <v>49</v>
      </c>
      <c r="B52" s="374"/>
      <c r="C52" s="374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s="2" customFormat="1" ht="13.5" customHeight="1" x14ac:dyDescent="0.25"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s="2" customFormat="1" x14ac:dyDescent="0.25">
      <c r="A54" s="69" t="s">
        <v>25</v>
      </c>
      <c r="B54" s="318" t="s">
        <v>40</v>
      </c>
      <c r="C54" s="318"/>
      <c r="D54" s="59" t="s">
        <v>26</v>
      </c>
      <c r="E54" s="81"/>
      <c r="F54" s="315"/>
      <c r="G54" s="315"/>
      <c r="H54" s="315"/>
      <c r="I54" s="315"/>
      <c r="J54" s="315"/>
      <c r="K54" s="315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s="2" customFormat="1" x14ac:dyDescent="0.25">
      <c r="A55" s="3"/>
      <c r="B55" s="3"/>
      <c r="C55" s="3"/>
      <c r="D55" s="3"/>
      <c r="E55" s="3"/>
      <c r="F55" s="385" t="s">
        <v>27</v>
      </c>
      <c r="G55" s="385"/>
      <c r="H55" s="385"/>
      <c r="I55" s="385"/>
      <c r="J55" s="385"/>
      <c r="K55" s="385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s="2" customFormat="1" x14ac:dyDescent="0.25"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s="2" customFormat="1" x14ac:dyDescent="0.25">
      <c r="A57" s="2" t="s">
        <v>42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s="2" customFormat="1" x14ac:dyDescent="0.25">
      <c r="A58" s="2" t="s">
        <v>28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s="2" customFormat="1" x14ac:dyDescent="0.25"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s="2" customFormat="1" x14ac:dyDescent="0.25">
      <c r="A60" s="319" t="s">
        <v>6</v>
      </c>
      <c r="B60" s="319"/>
      <c r="C60" s="270"/>
      <c r="D60" s="270"/>
      <c r="E60" s="3"/>
      <c r="F60" s="316"/>
      <c r="G60" s="316"/>
      <c r="H60" s="316"/>
      <c r="I60" s="316"/>
      <c r="J60" s="316"/>
      <c r="K60" s="316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s="2" customFormat="1" x14ac:dyDescent="0.25">
      <c r="A61" s="3"/>
      <c r="B61" s="3"/>
      <c r="C61" s="3"/>
      <c r="D61" s="3"/>
      <c r="E61" s="3"/>
      <c r="F61" s="386" t="s">
        <v>29</v>
      </c>
      <c r="G61" s="386"/>
      <c r="H61" s="386"/>
      <c r="I61" s="386"/>
      <c r="J61" s="386"/>
      <c r="K61" s="386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s="2" customFormat="1" x14ac:dyDescent="0.25"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s="2" customFormat="1" x14ac:dyDescent="0.25">
      <c r="A63" s="319" t="s">
        <v>6</v>
      </c>
      <c r="B63" s="319"/>
      <c r="C63" s="270"/>
      <c r="D63" s="270"/>
      <c r="E63" s="3"/>
      <c r="F63" s="316" t="s">
        <v>52</v>
      </c>
      <c r="G63" s="316"/>
      <c r="H63" s="316"/>
      <c r="I63" s="316"/>
      <c r="J63" s="316"/>
      <c r="K63" s="316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s="2" customFormat="1" x14ac:dyDescent="0.25">
      <c r="A64" s="3"/>
      <c r="B64" s="3"/>
      <c r="C64" s="3"/>
      <c r="D64" s="3"/>
      <c r="E64" s="3"/>
      <c r="F64" s="386" t="s">
        <v>31</v>
      </c>
      <c r="G64" s="386"/>
      <c r="H64" s="386"/>
      <c r="I64" s="386"/>
      <c r="J64" s="386"/>
      <c r="K64" s="386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s="2" customFormat="1" x14ac:dyDescent="0.25">
      <c r="A65" s="3"/>
      <c r="B65" s="3"/>
      <c r="C65" s="3"/>
      <c r="D65" s="3"/>
      <c r="E65" s="3"/>
      <c r="F65" s="3"/>
      <c r="G65" s="3"/>
      <c r="H65" s="10"/>
      <c r="I65" s="10"/>
      <c r="J65" s="10"/>
      <c r="K65" s="10"/>
      <c r="L65" s="10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s="2" customFormat="1" x14ac:dyDescent="0.25">
      <c r="A66" s="319" t="s">
        <v>6</v>
      </c>
      <c r="B66" s="319"/>
      <c r="C66" s="270"/>
      <c r="D66" s="270"/>
      <c r="E66" s="3"/>
      <c r="F66" s="315" t="s">
        <v>53</v>
      </c>
      <c r="G66" s="315"/>
      <c r="H66" s="315"/>
      <c r="I66" s="315"/>
      <c r="J66" s="315"/>
      <c r="K66" s="315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s="2" customFormat="1" x14ac:dyDescent="0.25">
      <c r="A67" s="3"/>
      <c r="B67" s="3"/>
      <c r="C67" s="3"/>
      <c r="D67" s="3"/>
      <c r="E67" s="3"/>
      <c r="F67" s="386" t="s">
        <v>30</v>
      </c>
      <c r="G67" s="386"/>
      <c r="H67" s="386"/>
      <c r="I67" s="386"/>
      <c r="J67" s="386"/>
      <c r="K67" s="386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s="2" customFormat="1" x14ac:dyDescent="0.25"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s="2" customFormat="1" ht="17.25" x14ac:dyDescent="0.25">
      <c r="A69" s="2" t="s">
        <v>35</v>
      </c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</sheetData>
  <sheetProtection password="DDBC" sheet="1" formatCells="0" selectLockedCells="1"/>
  <mergeCells count="81">
    <mergeCell ref="F67:K67"/>
    <mergeCell ref="F54:K54"/>
    <mergeCell ref="F60:K60"/>
    <mergeCell ref="F63:K63"/>
    <mergeCell ref="F66:K66"/>
    <mergeCell ref="F61:K61"/>
    <mergeCell ref="F64:K64"/>
    <mergeCell ref="A51:K51"/>
    <mergeCell ref="A52:C52"/>
    <mergeCell ref="B54:C54"/>
    <mergeCell ref="F55:K55"/>
    <mergeCell ref="C60:D60"/>
    <mergeCell ref="A60:B60"/>
    <mergeCell ref="C66:D66"/>
    <mergeCell ref="C63:D63"/>
    <mergeCell ref="H20:L20"/>
    <mergeCell ref="H21:L21"/>
    <mergeCell ref="H22:L22"/>
    <mergeCell ref="H23:L23"/>
    <mergeCell ref="H24:L24"/>
    <mergeCell ref="A45:C45"/>
    <mergeCell ref="D45:H45"/>
    <mergeCell ref="I45:K45"/>
    <mergeCell ref="C46:E46"/>
    <mergeCell ref="F46:I46"/>
    <mergeCell ref="J46:K46"/>
    <mergeCell ref="A42:D42"/>
    <mergeCell ref="A43:B43"/>
    <mergeCell ref="C43:D43"/>
    <mergeCell ref="H15:L15"/>
    <mergeCell ref="H16:L16"/>
    <mergeCell ref="H17:L17"/>
    <mergeCell ref="H18:L18"/>
    <mergeCell ref="H19:L19"/>
    <mergeCell ref="H34:L34"/>
    <mergeCell ref="H38:L38"/>
    <mergeCell ref="H39:L39"/>
    <mergeCell ref="H43:I43"/>
    <mergeCell ref="H42:I42"/>
    <mergeCell ref="H40:L40"/>
    <mergeCell ref="J43:L43"/>
    <mergeCell ref="H41:I41"/>
    <mergeCell ref="J41:L41"/>
    <mergeCell ref="J42:L42"/>
    <mergeCell ref="H12:L12"/>
    <mergeCell ref="H13:L13"/>
    <mergeCell ref="H14:L14"/>
    <mergeCell ref="A41:D41"/>
    <mergeCell ref="H35:L35"/>
    <mergeCell ref="H36:L36"/>
    <mergeCell ref="H37:L37"/>
    <mergeCell ref="H25:L25"/>
    <mergeCell ref="H26:L26"/>
    <mergeCell ref="H27:L27"/>
    <mergeCell ref="H28:L28"/>
    <mergeCell ref="H29:L29"/>
    <mergeCell ref="H30:L30"/>
    <mergeCell ref="H31:L31"/>
    <mergeCell ref="H32:L32"/>
    <mergeCell ref="H33:L33"/>
    <mergeCell ref="G8:G9"/>
    <mergeCell ref="H8:L8"/>
    <mergeCell ref="H9:L9"/>
    <mergeCell ref="H10:L10"/>
    <mergeCell ref="H11:L11"/>
    <mergeCell ref="A63:B63"/>
    <mergeCell ref="A66:B66"/>
    <mergeCell ref="A4:G4"/>
    <mergeCell ref="H4:J4"/>
    <mergeCell ref="E1:F1"/>
    <mergeCell ref="G1:H1"/>
    <mergeCell ref="A3:G3"/>
    <mergeCell ref="H3:J3"/>
    <mergeCell ref="A6:C6"/>
    <mergeCell ref="D6:E6"/>
    <mergeCell ref="F6:G6"/>
    <mergeCell ref="H6:J6"/>
    <mergeCell ref="A8:B9"/>
    <mergeCell ref="C8:D8"/>
    <mergeCell ref="E8:E9"/>
    <mergeCell ref="F8:F9"/>
  </mergeCells>
  <phoneticPr fontId="12" type="noConversion"/>
  <pageMargins left="0.19685039370078741" right="0.19685039370078741" top="0.19685039370078741" bottom="0.19685039370078741" header="0.31496062992125984" footer="0.31496062992125984"/>
  <pageSetup paperSize="9" scale="8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pageSetUpPr fitToPage="1"/>
  </sheetPr>
  <dimension ref="A1:X66"/>
  <sheetViews>
    <sheetView zoomScaleNormal="100" workbookViewId="0">
      <selection activeCell="J40" sqref="J40:L40"/>
    </sheetView>
  </sheetViews>
  <sheetFormatPr defaultColWidth="9.140625" defaultRowHeight="15" x14ac:dyDescent="0.25"/>
  <cols>
    <col min="1" max="1" width="4.28515625" style="3" customWidth="1"/>
    <col min="2" max="4" width="6.42578125" style="3" customWidth="1"/>
    <col min="5" max="7" width="13.42578125" style="3" customWidth="1"/>
    <col min="8" max="11" width="8.42578125" style="3" customWidth="1"/>
    <col min="12" max="12" width="0.7109375" style="3" customWidth="1"/>
    <col min="13" max="15" width="9.140625" style="3" customWidth="1"/>
    <col min="16" max="16384" width="9.140625" style="3"/>
  </cols>
  <sheetData>
    <row r="1" spans="1:14" ht="18.75" customHeight="1" x14ac:dyDescent="0.3">
      <c r="E1" s="321" t="s">
        <v>18</v>
      </c>
      <c r="F1" s="321"/>
      <c r="G1" s="322" t="s">
        <v>58</v>
      </c>
      <c r="H1" s="322"/>
      <c r="I1" s="59"/>
    </row>
    <row r="2" spans="1:14" ht="13.5" customHeight="1" x14ac:dyDescent="0.25"/>
    <row r="3" spans="1:14" ht="13.5" customHeight="1" x14ac:dyDescent="0.25">
      <c r="A3" s="323" t="s">
        <v>51</v>
      </c>
      <c r="B3" s="323"/>
      <c r="C3" s="323"/>
      <c r="D3" s="323"/>
      <c r="E3" s="323"/>
      <c r="F3" s="323"/>
      <c r="G3" s="323"/>
      <c r="H3" s="397">
        <f>'Leden 2026'!H3</f>
        <v>0</v>
      </c>
      <c r="I3" s="397"/>
      <c r="J3" s="397"/>
      <c r="K3" s="60"/>
      <c r="L3" s="60"/>
    </row>
    <row r="4" spans="1:14" ht="13.5" customHeight="1" x14ac:dyDescent="0.25">
      <c r="A4" s="266" t="s">
        <v>22</v>
      </c>
      <c r="B4" s="266"/>
      <c r="C4" s="266"/>
      <c r="D4" s="266"/>
      <c r="E4" s="266"/>
      <c r="F4" s="266"/>
      <c r="G4" s="266"/>
      <c r="H4" s="396">
        <f>'Leden 2026'!H4</f>
        <v>0</v>
      </c>
      <c r="I4" s="396"/>
      <c r="J4" s="396"/>
      <c r="K4" s="60"/>
      <c r="L4" s="60"/>
    </row>
    <row r="5" spans="1:14" ht="13.5" customHeight="1" x14ac:dyDescent="0.2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</row>
    <row r="6" spans="1:14" ht="13.5" customHeight="1" x14ac:dyDescent="0.25">
      <c r="A6" s="324" t="s">
        <v>16</v>
      </c>
      <c r="B6" s="324"/>
      <c r="C6" s="324"/>
      <c r="D6" s="387">
        <f>'Leden 2026'!D6</f>
        <v>0</v>
      </c>
      <c r="E6" s="387"/>
      <c r="F6" s="326" t="s">
        <v>17</v>
      </c>
      <c r="G6" s="326"/>
      <c r="H6" s="387">
        <f>'Leden 2026'!H6</f>
        <v>0</v>
      </c>
      <c r="I6" s="387"/>
      <c r="J6" s="387"/>
      <c r="K6" s="60"/>
      <c r="L6" s="60"/>
    </row>
    <row r="7" spans="1:14" ht="13.5" customHeight="1" thickBot="1" x14ac:dyDescent="0.3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</row>
    <row r="8" spans="1:14" ht="13.5" customHeight="1" x14ac:dyDescent="0.25">
      <c r="A8" s="327" t="s">
        <v>6</v>
      </c>
      <c r="B8" s="328"/>
      <c r="C8" s="331" t="s">
        <v>7</v>
      </c>
      <c r="D8" s="332"/>
      <c r="E8" s="333" t="s">
        <v>8</v>
      </c>
      <c r="F8" s="335" t="s">
        <v>4</v>
      </c>
      <c r="G8" s="337" t="s">
        <v>0</v>
      </c>
      <c r="H8" s="392" t="s">
        <v>1</v>
      </c>
      <c r="I8" s="339"/>
      <c r="J8" s="339"/>
      <c r="K8" s="339"/>
      <c r="L8" s="340"/>
    </row>
    <row r="9" spans="1:14" ht="13.5" customHeight="1" thickBot="1" x14ac:dyDescent="0.3">
      <c r="A9" s="329"/>
      <c r="B9" s="388"/>
      <c r="C9" s="71" t="s">
        <v>2</v>
      </c>
      <c r="D9" s="72" t="s">
        <v>3</v>
      </c>
      <c r="E9" s="389"/>
      <c r="F9" s="390"/>
      <c r="G9" s="391"/>
      <c r="H9" s="393" t="str">
        <f>'Leden 2026'!H9</f>
        <v>HASÍK</v>
      </c>
      <c r="I9" s="394"/>
      <c r="J9" s="394"/>
      <c r="K9" s="394"/>
      <c r="L9" s="395"/>
    </row>
    <row r="10" spans="1:14" ht="13.5" customHeight="1" x14ac:dyDescent="0.25">
      <c r="A10" s="172" t="s">
        <v>15</v>
      </c>
      <c r="B10" s="137">
        <v>1</v>
      </c>
      <c r="C10" s="185"/>
      <c r="D10" s="135"/>
      <c r="E10" s="168">
        <f>(D10-C10+(D10&lt;C10))-0.0208333333333333*(IF((D10-C10+(D10&lt;C10))&gt;0.25,1,0)+IF((D10-C10+(D10&lt;C10))&gt;0.5,1,0)+IF((D10-C10+(D10&lt;C10))&gt;0.75,1,0))</f>
        <v>0</v>
      </c>
      <c r="F10" s="169"/>
      <c r="G10" s="170">
        <f>ABS((HOUR('Únor 2026'!E10)+MINUTE('Únor 2026'!E10)/60))*F10</f>
        <v>0</v>
      </c>
      <c r="H10" s="398"/>
      <c r="I10" s="398"/>
      <c r="J10" s="398"/>
      <c r="K10" s="398"/>
      <c r="L10" s="399"/>
      <c r="M10" s="63"/>
      <c r="N10" s="63"/>
    </row>
    <row r="11" spans="1:14" ht="13.5" customHeight="1" x14ac:dyDescent="0.25">
      <c r="A11" s="164" t="s">
        <v>9</v>
      </c>
      <c r="B11" s="165">
        <v>2</v>
      </c>
      <c r="C11" s="153"/>
      <c r="D11" s="166"/>
      <c r="E11" s="171">
        <f t="shared" ref="E11:E37" si="0">(D11-C11+(D11&lt;C11))-0.0208333333333333*(IF((D11-C11+(D11&lt;C11))&gt;0.25,1,0)+IF((D11-C11+(D11&lt;C11))&gt;0.5,1,0)+IF((D11-C11+(D11&lt;C11))&gt;0.75,1,0))</f>
        <v>0</v>
      </c>
      <c r="F11" s="154"/>
      <c r="G11" s="167">
        <f>ABS((HOUR('Únor 2026'!E11)+MINUTE('Únor 2026'!E11)/60))*F11</f>
        <v>0</v>
      </c>
      <c r="H11" s="350"/>
      <c r="I11" s="350"/>
      <c r="J11" s="350"/>
      <c r="K11" s="350"/>
      <c r="L11" s="351"/>
      <c r="M11" s="63"/>
      <c r="N11" s="63"/>
    </row>
    <row r="12" spans="1:14" ht="13.5" customHeight="1" x14ac:dyDescent="0.25">
      <c r="A12" s="76" t="s">
        <v>10</v>
      </c>
      <c r="B12" s="139">
        <v>3</v>
      </c>
      <c r="C12" s="37"/>
      <c r="D12" s="38"/>
      <c r="E12" s="171">
        <f t="shared" si="0"/>
        <v>0</v>
      </c>
      <c r="F12" s="41"/>
      <c r="G12" s="58">
        <f>ABS((HOUR('Únor 2026'!E12)+MINUTE('Únor 2026'!E12)/60))*F12</f>
        <v>0</v>
      </c>
      <c r="H12" s="346"/>
      <c r="I12" s="346"/>
      <c r="J12" s="346"/>
      <c r="K12" s="346"/>
      <c r="L12" s="347"/>
      <c r="M12" s="63"/>
      <c r="N12" s="63"/>
    </row>
    <row r="13" spans="1:14" ht="13.5" customHeight="1" x14ac:dyDescent="0.25">
      <c r="A13" s="76" t="s">
        <v>11</v>
      </c>
      <c r="B13" s="139">
        <v>4</v>
      </c>
      <c r="C13" s="37"/>
      <c r="D13" s="38"/>
      <c r="E13" s="171">
        <f t="shared" si="0"/>
        <v>0</v>
      </c>
      <c r="F13" s="41"/>
      <c r="G13" s="58">
        <f>ABS((HOUR('Únor 2026'!E13)+MINUTE('Únor 2026'!E13)/60))*F13</f>
        <v>0</v>
      </c>
      <c r="H13" s="346"/>
      <c r="I13" s="346"/>
      <c r="J13" s="346"/>
      <c r="K13" s="346"/>
      <c r="L13" s="347"/>
      <c r="M13" s="63"/>
      <c r="N13" s="63"/>
    </row>
    <row r="14" spans="1:14" ht="13.5" customHeight="1" x14ac:dyDescent="0.25">
      <c r="A14" s="75" t="s">
        <v>12</v>
      </c>
      <c r="B14" s="139">
        <v>5</v>
      </c>
      <c r="C14" s="37"/>
      <c r="D14" s="38"/>
      <c r="E14" s="171">
        <f t="shared" si="0"/>
        <v>0</v>
      </c>
      <c r="F14" s="41"/>
      <c r="G14" s="58">
        <f>ABS((HOUR('Únor 2026'!E14)+MINUTE('Únor 2026'!E14)/60))*F14</f>
        <v>0</v>
      </c>
      <c r="H14" s="346"/>
      <c r="I14" s="346"/>
      <c r="J14" s="346"/>
      <c r="K14" s="346"/>
      <c r="L14" s="347"/>
      <c r="M14" s="63"/>
      <c r="N14" s="63"/>
    </row>
    <row r="15" spans="1:14" ht="13.5" customHeight="1" x14ac:dyDescent="0.25">
      <c r="A15" s="76" t="s">
        <v>13</v>
      </c>
      <c r="B15" s="139">
        <v>6</v>
      </c>
      <c r="C15" s="37"/>
      <c r="D15" s="38"/>
      <c r="E15" s="171">
        <f t="shared" si="0"/>
        <v>0</v>
      </c>
      <c r="F15" s="41"/>
      <c r="G15" s="58">
        <f>ABS((HOUR('Únor 2026'!E15)+MINUTE('Únor 2026'!E15)/60))*F15</f>
        <v>0</v>
      </c>
      <c r="H15" s="346"/>
      <c r="I15" s="346"/>
      <c r="J15" s="346"/>
      <c r="K15" s="346"/>
      <c r="L15" s="347"/>
      <c r="M15" s="63"/>
      <c r="N15" s="63"/>
    </row>
    <row r="16" spans="1:14" ht="13.5" customHeight="1" x14ac:dyDescent="0.25">
      <c r="A16" s="174" t="s">
        <v>14</v>
      </c>
      <c r="B16" s="175">
        <v>7</v>
      </c>
      <c r="C16" s="39"/>
      <c r="D16" s="40"/>
      <c r="E16" s="176">
        <f t="shared" si="0"/>
        <v>0</v>
      </c>
      <c r="F16" s="42"/>
      <c r="G16" s="74">
        <f>ABS((HOUR('Únor 2026'!E16)+MINUTE('Únor 2026'!E16)/60))*F16</f>
        <v>0</v>
      </c>
      <c r="H16" s="348"/>
      <c r="I16" s="348"/>
      <c r="J16" s="348"/>
      <c r="K16" s="348"/>
      <c r="L16" s="349"/>
      <c r="M16" s="63"/>
      <c r="N16" s="63"/>
    </row>
    <row r="17" spans="1:14" ht="13.5" customHeight="1" x14ac:dyDescent="0.25">
      <c r="A17" s="173" t="s">
        <v>15</v>
      </c>
      <c r="B17" s="138">
        <v>8</v>
      </c>
      <c r="C17" s="117"/>
      <c r="D17" s="118"/>
      <c r="E17" s="146">
        <f t="shared" si="0"/>
        <v>0</v>
      </c>
      <c r="F17" s="120"/>
      <c r="G17" s="121">
        <f>ABS((HOUR('Únor 2026'!E17)+MINUTE('Únor 2026'!E17)/60))*F17</f>
        <v>0</v>
      </c>
      <c r="H17" s="355"/>
      <c r="I17" s="355"/>
      <c r="J17" s="355"/>
      <c r="K17" s="355"/>
      <c r="L17" s="356"/>
      <c r="M17" s="63"/>
      <c r="N17" s="63"/>
    </row>
    <row r="18" spans="1:14" ht="13.5" customHeight="1" x14ac:dyDescent="0.25">
      <c r="A18" s="164" t="s">
        <v>9</v>
      </c>
      <c r="B18" s="165">
        <v>9</v>
      </c>
      <c r="C18" s="153"/>
      <c r="D18" s="154"/>
      <c r="E18" s="171">
        <f t="shared" si="0"/>
        <v>0</v>
      </c>
      <c r="F18" s="156"/>
      <c r="G18" s="157">
        <f>ABS((HOUR('Únor 2026'!E18)+MINUTE('Únor 2026'!E18)/60))*F18</f>
        <v>0</v>
      </c>
      <c r="H18" s="350"/>
      <c r="I18" s="350"/>
      <c r="J18" s="350"/>
      <c r="K18" s="350"/>
      <c r="L18" s="351"/>
      <c r="M18" s="63"/>
      <c r="N18" s="63"/>
    </row>
    <row r="19" spans="1:14" ht="13.5" customHeight="1" x14ac:dyDescent="0.25">
      <c r="A19" s="76" t="s">
        <v>10</v>
      </c>
      <c r="B19" s="139">
        <v>10</v>
      </c>
      <c r="C19" s="37"/>
      <c r="D19" s="38"/>
      <c r="E19" s="171">
        <f t="shared" si="0"/>
        <v>0</v>
      </c>
      <c r="F19" s="41"/>
      <c r="G19" s="58">
        <f>ABS((HOUR('Únor 2026'!E19)+MINUTE('Únor 2026'!E19)/60))*F19</f>
        <v>0</v>
      </c>
      <c r="H19" s="346"/>
      <c r="I19" s="346"/>
      <c r="J19" s="346"/>
      <c r="K19" s="346"/>
      <c r="L19" s="347"/>
      <c r="M19" s="63"/>
      <c r="N19" s="63"/>
    </row>
    <row r="20" spans="1:14" ht="13.5" customHeight="1" x14ac:dyDescent="0.25">
      <c r="A20" s="76" t="s">
        <v>11</v>
      </c>
      <c r="B20" s="139">
        <v>11</v>
      </c>
      <c r="C20" s="37"/>
      <c r="D20" s="38"/>
      <c r="E20" s="171">
        <f t="shared" si="0"/>
        <v>0</v>
      </c>
      <c r="F20" s="41"/>
      <c r="G20" s="58">
        <f>ABS((HOUR('Únor 2026'!E20)+MINUTE('Únor 2026'!E20)/60))*F20</f>
        <v>0</v>
      </c>
      <c r="H20" s="346"/>
      <c r="I20" s="346"/>
      <c r="J20" s="346"/>
      <c r="K20" s="346"/>
      <c r="L20" s="347"/>
      <c r="M20" s="63"/>
      <c r="N20" s="63"/>
    </row>
    <row r="21" spans="1:14" ht="13.5" customHeight="1" x14ac:dyDescent="0.25">
      <c r="A21" s="75" t="s">
        <v>12</v>
      </c>
      <c r="B21" s="139">
        <v>12</v>
      </c>
      <c r="C21" s="37"/>
      <c r="D21" s="38"/>
      <c r="E21" s="171">
        <f t="shared" si="0"/>
        <v>0</v>
      </c>
      <c r="F21" s="41"/>
      <c r="G21" s="58">
        <f>ABS((HOUR('Únor 2026'!E21)+MINUTE('Únor 2026'!E21)/60))*F21</f>
        <v>0</v>
      </c>
      <c r="H21" s="346"/>
      <c r="I21" s="346"/>
      <c r="J21" s="346"/>
      <c r="K21" s="346"/>
      <c r="L21" s="347"/>
      <c r="M21" s="63"/>
      <c r="N21" s="63"/>
    </row>
    <row r="22" spans="1:14" ht="13.5" customHeight="1" x14ac:dyDescent="0.25">
      <c r="A22" s="76" t="s">
        <v>13</v>
      </c>
      <c r="B22" s="139">
        <v>13</v>
      </c>
      <c r="C22" s="37"/>
      <c r="D22" s="38"/>
      <c r="E22" s="171">
        <f t="shared" si="0"/>
        <v>0</v>
      </c>
      <c r="F22" s="41"/>
      <c r="G22" s="58">
        <f>ABS((HOUR('Únor 2026'!E22)+MINUTE('Únor 2026'!E22)/60))*F22</f>
        <v>0</v>
      </c>
      <c r="H22" s="346"/>
      <c r="I22" s="346"/>
      <c r="J22" s="346"/>
      <c r="K22" s="346"/>
      <c r="L22" s="347"/>
      <c r="M22" s="63"/>
      <c r="N22" s="63"/>
    </row>
    <row r="23" spans="1:14" ht="13.5" customHeight="1" x14ac:dyDescent="0.25">
      <c r="A23" s="174" t="s">
        <v>14</v>
      </c>
      <c r="B23" s="175">
        <v>14</v>
      </c>
      <c r="C23" s="39"/>
      <c r="D23" s="40"/>
      <c r="E23" s="176">
        <f t="shared" si="0"/>
        <v>0</v>
      </c>
      <c r="F23" s="42"/>
      <c r="G23" s="74">
        <f>ABS((HOUR('Únor 2026'!E23)+MINUTE('Únor 2026'!E23)/60))*F23</f>
        <v>0</v>
      </c>
      <c r="H23" s="348"/>
      <c r="I23" s="348"/>
      <c r="J23" s="348"/>
      <c r="K23" s="348"/>
      <c r="L23" s="349"/>
      <c r="M23" s="63"/>
      <c r="N23" s="63"/>
    </row>
    <row r="24" spans="1:14" ht="13.5" customHeight="1" x14ac:dyDescent="0.25">
      <c r="A24" s="173" t="s">
        <v>15</v>
      </c>
      <c r="B24" s="138">
        <v>15</v>
      </c>
      <c r="C24" s="117"/>
      <c r="D24" s="118"/>
      <c r="E24" s="146">
        <f t="shared" si="0"/>
        <v>0</v>
      </c>
      <c r="F24" s="120"/>
      <c r="G24" s="121">
        <f>ABS((HOUR('Únor 2026'!E24)+MINUTE('Únor 2026'!E24)/60))*F24</f>
        <v>0</v>
      </c>
      <c r="H24" s="355"/>
      <c r="I24" s="355"/>
      <c r="J24" s="355"/>
      <c r="K24" s="355"/>
      <c r="L24" s="356"/>
      <c r="M24" s="63"/>
      <c r="N24" s="63"/>
    </row>
    <row r="25" spans="1:14" ht="13.5" customHeight="1" x14ac:dyDescent="0.25">
      <c r="A25" s="164" t="s">
        <v>9</v>
      </c>
      <c r="B25" s="165">
        <v>16</v>
      </c>
      <c r="C25" s="153"/>
      <c r="D25" s="154"/>
      <c r="E25" s="171">
        <f t="shared" si="0"/>
        <v>0</v>
      </c>
      <c r="F25" s="156"/>
      <c r="G25" s="157">
        <f>ABS((HOUR('Únor 2026'!E25)+MINUTE('Únor 2026'!E25)/60))*F25</f>
        <v>0</v>
      </c>
      <c r="H25" s="350"/>
      <c r="I25" s="350"/>
      <c r="J25" s="350"/>
      <c r="K25" s="350"/>
      <c r="L25" s="351"/>
      <c r="M25" s="63"/>
      <c r="N25" s="63"/>
    </row>
    <row r="26" spans="1:14" ht="13.5" customHeight="1" x14ac:dyDescent="0.25">
      <c r="A26" s="76" t="s">
        <v>10</v>
      </c>
      <c r="B26" s="139">
        <v>17</v>
      </c>
      <c r="C26" s="37"/>
      <c r="D26" s="38"/>
      <c r="E26" s="171">
        <f t="shared" si="0"/>
        <v>0</v>
      </c>
      <c r="F26" s="41"/>
      <c r="G26" s="58">
        <f>ABS((HOUR('Únor 2026'!E26)+MINUTE('Únor 2026'!E26)/60))*F26</f>
        <v>0</v>
      </c>
      <c r="H26" s="346"/>
      <c r="I26" s="346"/>
      <c r="J26" s="346"/>
      <c r="K26" s="346"/>
      <c r="L26" s="347"/>
      <c r="M26" s="63"/>
      <c r="N26" s="63"/>
    </row>
    <row r="27" spans="1:14" ht="13.5" customHeight="1" x14ac:dyDescent="0.25">
      <c r="A27" s="76" t="s">
        <v>11</v>
      </c>
      <c r="B27" s="139">
        <v>18</v>
      </c>
      <c r="C27" s="37"/>
      <c r="D27" s="38"/>
      <c r="E27" s="171">
        <f t="shared" si="0"/>
        <v>0</v>
      </c>
      <c r="F27" s="41"/>
      <c r="G27" s="58">
        <f>ABS((HOUR('Únor 2026'!E27)+MINUTE('Únor 2026'!E27)/60))*F27</f>
        <v>0</v>
      </c>
      <c r="H27" s="346"/>
      <c r="I27" s="346"/>
      <c r="J27" s="346"/>
      <c r="K27" s="346"/>
      <c r="L27" s="347"/>
      <c r="M27" s="63"/>
      <c r="N27" s="63"/>
    </row>
    <row r="28" spans="1:14" ht="13.5" customHeight="1" x14ac:dyDescent="0.25">
      <c r="A28" s="75" t="s">
        <v>12</v>
      </c>
      <c r="B28" s="139">
        <v>19</v>
      </c>
      <c r="C28" s="37"/>
      <c r="D28" s="38"/>
      <c r="E28" s="171">
        <f t="shared" si="0"/>
        <v>0</v>
      </c>
      <c r="F28" s="41"/>
      <c r="G28" s="58">
        <f>ABS((HOUR('Únor 2026'!E28)+MINUTE('Únor 2026'!E28)/60))*F28</f>
        <v>0</v>
      </c>
      <c r="H28" s="346"/>
      <c r="I28" s="346"/>
      <c r="J28" s="346"/>
      <c r="K28" s="346"/>
      <c r="L28" s="347"/>
      <c r="M28" s="63"/>
      <c r="N28" s="63"/>
    </row>
    <row r="29" spans="1:14" ht="13.5" customHeight="1" x14ac:dyDescent="0.25">
      <c r="A29" s="76" t="s">
        <v>13</v>
      </c>
      <c r="B29" s="139">
        <v>20</v>
      </c>
      <c r="C29" s="37"/>
      <c r="D29" s="38"/>
      <c r="E29" s="171">
        <f t="shared" si="0"/>
        <v>0</v>
      </c>
      <c r="F29" s="41"/>
      <c r="G29" s="58">
        <f>ABS((HOUR('Únor 2026'!E29)+MINUTE('Únor 2026'!E29)/60))*F29</f>
        <v>0</v>
      </c>
      <c r="H29" s="346"/>
      <c r="I29" s="346"/>
      <c r="J29" s="346"/>
      <c r="K29" s="346"/>
      <c r="L29" s="347"/>
      <c r="M29" s="63"/>
      <c r="N29" s="63"/>
    </row>
    <row r="30" spans="1:14" ht="13.5" customHeight="1" x14ac:dyDescent="0.25">
      <c r="A30" s="174" t="s">
        <v>14</v>
      </c>
      <c r="B30" s="175">
        <v>21</v>
      </c>
      <c r="C30" s="39"/>
      <c r="D30" s="40"/>
      <c r="E30" s="176">
        <f t="shared" si="0"/>
        <v>0</v>
      </c>
      <c r="F30" s="42"/>
      <c r="G30" s="74">
        <f>ABS((HOUR('Únor 2026'!E30)+MINUTE('Únor 2026'!E30)/60))*F30</f>
        <v>0</v>
      </c>
      <c r="H30" s="348"/>
      <c r="I30" s="348"/>
      <c r="J30" s="348"/>
      <c r="K30" s="348"/>
      <c r="L30" s="349"/>
      <c r="M30" s="63"/>
      <c r="N30" s="63"/>
    </row>
    <row r="31" spans="1:14" ht="13.5" customHeight="1" x14ac:dyDescent="0.25">
      <c r="A31" s="173" t="s">
        <v>15</v>
      </c>
      <c r="B31" s="138">
        <v>22</v>
      </c>
      <c r="C31" s="117"/>
      <c r="D31" s="118"/>
      <c r="E31" s="146">
        <f t="shared" si="0"/>
        <v>0</v>
      </c>
      <c r="F31" s="120"/>
      <c r="G31" s="121">
        <f>ABS((HOUR('Únor 2026'!E31)+MINUTE('Únor 2026'!E31)/60))*F31</f>
        <v>0</v>
      </c>
      <c r="H31" s="355"/>
      <c r="I31" s="355"/>
      <c r="J31" s="355"/>
      <c r="K31" s="355"/>
      <c r="L31" s="356"/>
      <c r="M31" s="63"/>
      <c r="N31" s="63"/>
    </row>
    <row r="32" spans="1:14" ht="13.5" customHeight="1" x14ac:dyDescent="0.25">
      <c r="A32" s="164" t="s">
        <v>9</v>
      </c>
      <c r="B32" s="165">
        <v>23</v>
      </c>
      <c r="C32" s="153"/>
      <c r="D32" s="154"/>
      <c r="E32" s="171">
        <f t="shared" si="0"/>
        <v>0</v>
      </c>
      <c r="F32" s="156"/>
      <c r="G32" s="157">
        <f>ABS((HOUR('Únor 2026'!E32)+MINUTE('Únor 2026'!E32)/60))*F32</f>
        <v>0</v>
      </c>
      <c r="H32" s="350"/>
      <c r="I32" s="350"/>
      <c r="J32" s="350"/>
      <c r="K32" s="350"/>
      <c r="L32" s="351"/>
      <c r="M32" s="63"/>
      <c r="N32" s="63"/>
    </row>
    <row r="33" spans="1:24" ht="13.5" customHeight="1" x14ac:dyDescent="0.25">
      <c r="A33" s="76" t="s">
        <v>10</v>
      </c>
      <c r="B33" s="139">
        <v>24</v>
      </c>
      <c r="C33" s="37"/>
      <c r="D33" s="38"/>
      <c r="E33" s="171">
        <f t="shared" si="0"/>
        <v>0</v>
      </c>
      <c r="F33" s="41"/>
      <c r="G33" s="58">
        <f>ABS((HOUR('Únor 2026'!E33)+MINUTE('Únor 2026'!E33)/60))*F33</f>
        <v>0</v>
      </c>
      <c r="H33" s="346"/>
      <c r="I33" s="346"/>
      <c r="J33" s="346"/>
      <c r="K33" s="346"/>
      <c r="L33" s="347"/>
      <c r="M33" s="63"/>
      <c r="N33" s="63"/>
    </row>
    <row r="34" spans="1:24" ht="13.5" customHeight="1" x14ac:dyDescent="0.25">
      <c r="A34" s="76" t="s">
        <v>11</v>
      </c>
      <c r="B34" s="139">
        <v>25</v>
      </c>
      <c r="C34" s="37"/>
      <c r="D34" s="38"/>
      <c r="E34" s="171">
        <f t="shared" si="0"/>
        <v>0</v>
      </c>
      <c r="F34" s="41"/>
      <c r="G34" s="58">
        <f>ABS((HOUR('Únor 2026'!E34)+MINUTE('Únor 2026'!E34)/60))*F34</f>
        <v>0</v>
      </c>
      <c r="H34" s="346"/>
      <c r="I34" s="346"/>
      <c r="J34" s="346"/>
      <c r="K34" s="346"/>
      <c r="L34" s="347"/>
      <c r="M34" s="63"/>
      <c r="N34" s="63"/>
    </row>
    <row r="35" spans="1:24" ht="13.5" customHeight="1" x14ac:dyDescent="0.25">
      <c r="A35" s="109" t="s">
        <v>12</v>
      </c>
      <c r="B35" s="139">
        <v>26</v>
      </c>
      <c r="C35" s="37"/>
      <c r="D35" s="38"/>
      <c r="E35" s="171">
        <f t="shared" si="0"/>
        <v>0</v>
      </c>
      <c r="F35" s="41"/>
      <c r="G35" s="58">
        <f>ABS((HOUR('Únor 2026'!E35)+MINUTE('Únor 2026'!E35)/60))*F35</f>
        <v>0</v>
      </c>
      <c r="H35" s="346"/>
      <c r="I35" s="346"/>
      <c r="J35" s="346"/>
      <c r="K35" s="346"/>
      <c r="L35" s="347"/>
      <c r="M35" s="63"/>
      <c r="N35" s="63"/>
    </row>
    <row r="36" spans="1:24" ht="13.5" customHeight="1" x14ac:dyDescent="0.25">
      <c r="A36" s="109" t="s">
        <v>13</v>
      </c>
      <c r="B36" s="139">
        <v>27</v>
      </c>
      <c r="C36" s="37"/>
      <c r="D36" s="38"/>
      <c r="E36" s="171">
        <f t="shared" si="0"/>
        <v>0</v>
      </c>
      <c r="F36" s="41"/>
      <c r="G36" s="58">
        <f>ABS((HOUR('Únor 2026'!E36)+MINUTE('Únor 2026'!E36)/60))*F36</f>
        <v>0</v>
      </c>
      <c r="H36" s="346"/>
      <c r="I36" s="346"/>
      <c r="J36" s="346"/>
      <c r="K36" s="346"/>
      <c r="L36" s="347"/>
      <c r="M36" s="63"/>
      <c r="N36" s="63"/>
    </row>
    <row r="37" spans="1:24" ht="13.5" customHeight="1" thickBot="1" x14ac:dyDescent="0.3">
      <c r="A37" s="161" t="s">
        <v>14</v>
      </c>
      <c r="B37" s="177">
        <v>28</v>
      </c>
      <c r="C37" s="73"/>
      <c r="D37" s="43"/>
      <c r="E37" s="190">
        <f t="shared" si="0"/>
        <v>0</v>
      </c>
      <c r="F37" s="178"/>
      <c r="G37" s="179">
        <f>ABS((HOUR('Únor 2026'!E37)+MINUTE('Únor 2026'!E37)/60))*F37</f>
        <v>0</v>
      </c>
      <c r="H37" s="361"/>
      <c r="I37" s="361"/>
      <c r="J37" s="361"/>
      <c r="K37" s="361"/>
      <c r="L37" s="362"/>
      <c r="M37" s="63"/>
      <c r="N37" s="63"/>
    </row>
    <row r="38" spans="1:24" ht="13.5" customHeight="1" thickBot="1" x14ac:dyDescent="0.3">
      <c r="A38" s="352" t="s">
        <v>5</v>
      </c>
      <c r="B38" s="353"/>
      <c r="C38" s="353"/>
      <c r="D38" s="354"/>
      <c r="E38" s="6">
        <f>E10+E11+E12+E13+E14+E15+E16+E17+E18+E19+E20+E21+E22+E23+E24+E25+E26+E27+E28+E29+E30+E31+E32+E33+E34+E35+E36+E37</f>
        <v>0</v>
      </c>
      <c r="F38" s="61"/>
      <c r="G38" s="1">
        <f>G10+G11+G12+G13+G14+G15+G16+G17+G18+G19+G20+G21+G22+G23+G24+G25+G26+G27+G28+G29+G30+G31+G32+G33+G34+G35+G36+G37</f>
        <v>0</v>
      </c>
      <c r="H38" s="366" t="s">
        <v>45</v>
      </c>
      <c r="I38" s="367"/>
      <c r="J38" s="368"/>
      <c r="K38" s="369"/>
      <c r="L38" s="370"/>
    </row>
    <row r="39" spans="1:24" ht="13.5" customHeight="1" thickBot="1" x14ac:dyDescent="0.3">
      <c r="A39" s="379" t="s">
        <v>43</v>
      </c>
      <c r="B39" s="380"/>
      <c r="C39" s="380"/>
      <c r="D39" s="381"/>
      <c r="E39" s="8">
        <f>E38+'Leden 2026'!E41</f>
        <v>0</v>
      </c>
      <c r="H39" s="359" t="s">
        <v>46</v>
      </c>
      <c r="I39" s="360"/>
      <c r="J39" s="401">
        <f>'Leden 2026'!J42</f>
        <v>0</v>
      </c>
      <c r="K39" s="402"/>
      <c r="L39" s="403"/>
    </row>
    <row r="40" spans="1:24" ht="13.5" customHeight="1" thickBot="1" x14ac:dyDescent="0.4">
      <c r="A40" s="382"/>
      <c r="B40" s="382"/>
      <c r="C40" s="383"/>
      <c r="D40" s="383"/>
      <c r="E40" s="64"/>
      <c r="F40" s="400"/>
      <c r="G40" s="400"/>
      <c r="H40" s="357" t="s">
        <v>47</v>
      </c>
      <c r="I40" s="358"/>
      <c r="J40" s="363"/>
      <c r="K40" s="364"/>
      <c r="L40" s="365"/>
    </row>
    <row r="41" spans="1:24" s="2" customFormat="1" ht="13.5" customHeight="1" x14ac:dyDescent="0.25">
      <c r="A41" s="61"/>
      <c r="B41" s="61"/>
      <c r="C41" s="61"/>
      <c r="D41" s="61"/>
      <c r="L41" s="65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s="2" customFormat="1" ht="13.5" customHeight="1" x14ac:dyDescent="0.25">
      <c r="A42" s="374" t="s">
        <v>19</v>
      </c>
      <c r="B42" s="374"/>
      <c r="C42" s="374"/>
      <c r="D42" s="375"/>
      <c r="E42" s="375"/>
      <c r="F42" s="375"/>
      <c r="G42" s="375"/>
      <c r="H42" s="375"/>
      <c r="I42" s="376" t="s">
        <v>32</v>
      </c>
      <c r="J42" s="376"/>
      <c r="K42" s="376"/>
      <c r="L42" s="66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s="2" customFormat="1" ht="13.5" customHeight="1" x14ac:dyDescent="0.25">
      <c r="A43" s="67" t="s">
        <v>33</v>
      </c>
      <c r="B43" s="67"/>
      <c r="C43" s="377"/>
      <c r="D43" s="377"/>
      <c r="E43" s="377"/>
      <c r="F43" s="376" t="s">
        <v>20</v>
      </c>
      <c r="G43" s="376"/>
      <c r="H43" s="376"/>
      <c r="I43" s="376"/>
      <c r="J43" s="378"/>
      <c r="K43" s="378"/>
      <c r="L43" s="68" t="s">
        <v>23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s="2" customFormat="1" ht="13.5" customHeight="1" x14ac:dyDescent="0.25"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s="2" customFormat="1" ht="13.5" customHeight="1" x14ac:dyDescent="0.25">
      <c r="A45" s="67" t="s">
        <v>24</v>
      </c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s="2" customFormat="1" ht="13.5" customHeight="1" x14ac:dyDescent="0.25">
      <c r="A46" s="67" t="s">
        <v>34</v>
      </c>
      <c r="B46" s="67"/>
      <c r="C46" s="67"/>
      <c r="D46" s="67"/>
      <c r="E46" s="67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s="2" customFormat="1" ht="13.5" customHeight="1" x14ac:dyDescent="0.25"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s="2" customFormat="1" ht="13.5" customHeight="1" x14ac:dyDescent="0.25">
      <c r="A48" s="384" t="s">
        <v>48</v>
      </c>
      <c r="B48" s="384"/>
      <c r="C48" s="384"/>
      <c r="D48" s="384"/>
      <c r="E48" s="384"/>
      <c r="F48" s="384"/>
      <c r="G48" s="384"/>
      <c r="H48" s="384"/>
      <c r="I48" s="384"/>
      <c r="J48" s="384"/>
      <c r="K48" s="384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s="2" customFormat="1" ht="13.5" customHeight="1" x14ac:dyDescent="0.25">
      <c r="A49" s="374" t="s">
        <v>49</v>
      </c>
      <c r="B49" s="374"/>
      <c r="C49" s="374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s="2" customFormat="1" ht="13.5" customHeight="1" x14ac:dyDescent="0.25"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s="2" customFormat="1" x14ac:dyDescent="0.25">
      <c r="A51" s="69" t="s">
        <v>25</v>
      </c>
      <c r="B51" s="404" t="str">
        <f>'Leden 2026'!B54</f>
        <v>Ostravě</v>
      </c>
      <c r="C51" s="404"/>
      <c r="D51" s="59" t="s">
        <v>26</v>
      </c>
      <c r="E51" s="81"/>
      <c r="F51" s="405">
        <f>'Leden 2026'!F54</f>
        <v>0</v>
      </c>
      <c r="G51" s="405"/>
      <c r="H51" s="405"/>
      <c r="I51" s="405"/>
      <c r="J51" s="405"/>
      <c r="K51" s="405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s="2" customFormat="1" x14ac:dyDescent="0.25">
      <c r="A52" s="3"/>
      <c r="B52" s="3"/>
      <c r="C52" s="3"/>
      <c r="D52" s="3"/>
      <c r="E52" s="3"/>
      <c r="F52" s="385" t="s">
        <v>27</v>
      </c>
      <c r="G52" s="385"/>
      <c r="H52" s="385"/>
      <c r="I52" s="385"/>
      <c r="J52" s="385"/>
      <c r="K52" s="385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s="2" customFormat="1" x14ac:dyDescent="0.25"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s="2" customFormat="1" x14ac:dyDescent="0.25">
      <c r="A54" s="2" t="s">
        <v>42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s="2" customFormat="1" x14ac:dyDescent="0.25">
      <c r="A55" s="2" t="s">
        <v>28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s="2" customFormat="1" x14ac:dyDescent="0.25"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s="2" customFormat="1" x14ac:dyDescent="0.25">
      <c r="A57" s="319" t="s">
        <v>6</v>
      </c>
      <c r="B57" s="319"/>
      <c r="C57" s="270"/>
      <c r="D57" s="270"/>
      <c r="E57" s="3"/>
      <c r="F57" s="406">
        <f>'Leden 2026'!F60</f>
        <v>0</v>
      </c>
      <c r="G57" s="406"/>
      <c r="H57" s="406"/>
      <c r="I57" s="406"/>
      <c r="J57" s="406"/>
      <c r="K57" s="406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s="2" customFormat="1" x14ac:dyDescent="0.25">
      <c r="A58" s="3"/>
      <c r="B58" s="3"/>
      <c r="C58" s="3"/>
      <c r="D58" s="3"/>
      <c r="E58" s="3"/>
      <c r="F58" s="386" t="s">
        <v>29</v>
      </c>
      <c r="G58" s="386"/>
      <c r="H58" s="386"/>
      <c r="I58" s="386"/>
      <c r="J58" s="386"/>
      <c r="K58" s="386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s="2" customFormat="1" x14ac:dyDescent="0.25"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s="2" customFormat="1" x14ac:dyDescent="0.25">
      <c r="A60" s="319" t="s">
        <v>6</v>
      </c>
      <c r="B60" s="319"/>
      <c r="C60" s="270"/>
      <c r="D60" s="270"/>
      <c r="E60" s="3"/>
      <c r="F60" s="406" t="str">
        <f>'Leden 2026'!F63</f>
        <v>Ing. Martin Nekula, MBA</v>
      </c>
      <c r="G60" s="406"/>
      <c r="H60" s="406"/>
      <c r="I60" s="406"/>
      <c r="J60" s="406"/>
      <c r="K60" s="406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s="2" customFormat="1" x14ac:dyDescent="0.25">
      <c r="A61" s="3"/>
      <c r="B61" s="3"/>
      <c r="C61" s="3"/>
      <c r="D61" s="3"/>
      <c r="E61" s="3"/>
      <c r="F61" s="386" t="s">
        <v>31</v>
      </c>
      <c r="G61" s="386"/>
      <c r="H61" s="386"/>
      <c r="I61" s="386"/>
      <c r="J61" s="386"/>
      <c r="K61" s="386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s="2" customFormat="1" x14ac:dyDescent="0.25">
      <c r="A62" s="3"/>
      <c r="B62" s="3"/>
      <c r="C62" s="3"/>
      <c r="D62" s="3"/>
      <c r="E62" s="3"/>
      <c r="F62" s="3"/>
      <c r="G62" s="3"/>
      <c r="H62" s="10"/>
      <c r="I62" s="10"/>
      <c r="J62" s="10"/>
      <c r="K62" s="10"/>
      <c r="L62" s="10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s="2" customFormat="1" x14ac:dyDescent="0.25">
      <c r="A63" s="319" t="s">
        <v>6</v>
      </c>
      <c r="B63" s="319"/>
      <c r="C63" s="270"/>
      <c r="D63" s="270"/>
      <c r="E63" s="3"/>
      <c r="F63" s="405" t="str">
        <f>'Leden 2026'!F66</f>
        <v>Bc. Daniela Budinová</v>
      </c>
      <c r="G63" s="405"/>
      <c r="H63" s="405"/>
      <c r="I63" s="405"/>
      <c r="J63" s="405"/>
      <c r="K63" s="405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s="2" customFormat="1" x14ac:dyDescent="0.25">
      <c r="A64" s="3"/>
      <c r="B64" s="3"/>
      <c r="C64" s="3"/>
      <c r="D64" s="3"/>
      <c r="E64" s="3"/>
      <c r="F64" s="386" t="s">
        <v>30</v>
      </c>
      <c r="G64" s="386"/>
      <c r="H64" s="386"/>
      <c r="I64" s="386"/>
      <c r="J64" s="386"/>
      <c r="K64" s="386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s="2" customFormat="1" x14ac:dyDescent="0.25"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s="2" customFormat="1" ht="17.25" x14ac:dyDescent="0.25">
      <c r="A66" s="2" t="s">
        <v>35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</sheetData>
  <sheetProtection password="DDBC" sheet="1" formatCells="0" selectLockedCells="1"/>
  <mergeCells count="79">
    <mergeCell ref="F52:K52"/>
    <mergeCell ref="C57:D57"/>
    <mergeCell ref="A57:B57"/>
    <mergeCell ref="F64:K64"/>
    <mergeCell ref="F51:K51"/>
    <mergeCell ref="F57:K57"/>
    <mergeCell ref="F60:K60"/>
    <mergeCell ref="F63:K63"/>
    <mergeCell ref="A60:B60"/>
    <mergeCell ref="A63:B63"/>
    <mergeCell ref="H35:L35"/>
    <mergeCell ref="H36:L36"/>
    <mergeCell ref="H37:L37"/>
    <mergeCell ref="C63:D63"/>
    <mergeCell ref="C60:D60"/>
    <mergeCell ref="F58:K58"/>
    <mergeCell ref="F61:K61"/>
    <mergeCell ref="A42:C42"/>
    <mergeCell ref="D42:H42"/>
    <mergeCell ref="I42:K42"/>
    <mergeCell ref="C43:E43"/>
    <mergeCell ref="F43:I43"/>
    <mergeCell ref="J43:K43"/>
    <mergeCell ref="A48:K48"/>
    <mergeCell ref="A49:C49"/>
    <mergeCell ref="B51:C51"/>
    <mergeCell ref="J40:L40"/>
    <mergeCell ref="A38:D38"/>
    <mergeCell ref="A39:D39"/>
    <mergeCell ref="A40:B40"/>
    <mergeCell ref="C40:D40"/>
    <mergeCell ref="F40:G40"/>
    <mergeCell ref="H40:I40"/>
    <mergeCell ref="H38:I38"/>
    <mergeCell ref="H39:I39"/>
    <mergeCell ref="J38:L38"/>
    <mergeCell ref="J39:L39"/>
    <mergeCell ref="H16:L16"/>
    <mergeCell ref="H17:L17"/>
    <mergeCell ref="H18:L18"/>
    <mergeCell ref="H19:L19"/>
    <mergeCell ref="H10:L10"/>
    <mergeCell ref="H11:L11"/>
    <mergeCell ref="H12:L12"/>
    <mergeCell ref="H13:L13"/>
    <mergeCell ref="H14:L14"/>
    <mergeCell ref="H15:L15"/>
    <mergeCell ref="A4:G4"/>
    <mergeCell ref="H4:J4"/>
    <mergeCell ref="E1:F1"/>
    <mergeCell ref="G1:H1"/>
    <mergeCell ref="A3:G3"/>
    <mergeCell ref="H3:J3"/>
    <mergeCell ref="A6:C6"/>
    <mergeCell ref="D6:E6"/>
    <mergeCell ref="F6:G6"/>
    <mergeCell ref="H6:J6"/>
    <mergeCell ref="A8:B9"/>
    <mergeCell ref="C8:D8"/>
    <mergeCell ref="E8:E9"/>
    <mergeCell ref="F8:F9"/>
    <mergeCell ref="G8:G9"/>
    <mergeCell ref="H8:L8"/>
    <mergeCell ref="H9:L9"/>
    <mergeCell ref="H20:L20"/>
    <mergeCell ref="H21:L21"/>
    <mergeCell ref="H22:L22"/>
    <mergeCell ref="H23:L23"/>
    <mergeCell ref="H24:L24"/>
    <mergeCell ref="H25:L25"/>
    <mergeCell ref="H26:L26"/>
    <mergeCell ref="H27:L27"/>
    <mergeCell ref="H34:L34"/>
    <mergeCell ref="H30:L30"/>
    <mergeCell ref="H31:L31"/>
    <mergeCell ref="H32:L32"/>
    <mergeCell ref="H33:L33"/>
    <mergeCell ref="H28:L28"/>
    <mergeCell ref="H29:L29"/>
  </mergeCells>
  <pageMargins left="0.19685039370078741" right="0.19685039370078741" top="0.19685039370078741" bottom="0.19685039370078741" header="0.31496062992125984" footer="0.31496062992125984"/>
  <pageSetup paperSize="9" scale="9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5">
    <pageSetUpPr fitToPage="1"/>
  </sheetPr>
  <dimension ref="A1:X69"/>
  <sheetViews>
    <sheetView zoomScaleNormal="100" workbookViewId="0">
      <selection activeCell="J43" sqref="J43:L43"/>
    </sheetView>
  </sheetViews>
  <sheetFormatPr defaultColWidth="9.140625" defaultRowHeight="15" x14ac:dyDescent="0.25"/>
  <cols>
    <col min="1" max="1" width="4.28515625" style="3" customWidth="1"/>
    <col min="2" max="4" width="6.42578125" style="3" customWidth="1"/>
    <col min="5" max="7" width="13.42578125" style="3" customWidth="1"/>
    <col min="8" max="11" width="8.42578125" style="3" customWidth="1"/>
    <col min="12" max="12" width="0.7109375" style="3" customWidth="1"/>
    <col min="13" max="14" width="9.140625" style="3" customWidth="1"/>
    <col min="15" max="16384" width="9.140625" style="3"/>
  </cols>
  <sheetData>
    <row r="1" spans="1:13" ht="18.75" customHeight="1" x14ac:dyDescent="0.3">
      <c r="E1" s="321" t="s">
        <v>18</v>
      </c>
      <c r="F1" s="321"/>
      <c r="G1" s="322" t="s">
        <v>59</v>
      </c>
      <c r="H1" s="322"/>
      <c r="I1" s="59"/>
    </row>
    <row r="2" spans="1:13" ht="13.5" customHeight="1" x14ac:dyDescent="0.25"/>
    <row r="3" spans="1:13" ht="13.5" customHeight="1" x14ac:dyDescent="0.25">
      <c r="A3" s="323" t="s">
        <v>51</v>
      </c>
      <c r="B3" s="323"/>
      <c r="C3" s="323"/>
      <c r="D3" s="323"/>
      <c r="E3" s="323"/>
      <c r="F3" s="323"/>
      <c r="G3" s="323"/>
      <c r="H3" s="397">
        <f>'Leden 2026'!H3</f>
        <v>0</v>
      </c>
      <c r="I3" s="397"/>
      <c r="J3" s="397"/>
      <c r="K3" s="60"/>
      <c r="L3" s="60"/>
    </row>
    <row r="4" spans="1:13" ht="13.5" customHeight="1" x14ac:dyDescent="0.25">
      <c r="A4" s="266" t="s">
        <v>22</v>
      </c>
      <c r="B4" s="266"/>
      <c r="C4" s="266"/>
      <c r="D4" s="266"/>
      <c r="E4" s="266"/>
      <c r="F4" s="266"/>
      <c r="G4" s="266"/>
      <c r="H4" s="396">
        <f>'Leden 2026'!H4</f>
        <v>0</v>
      </c>
      <c r="I4" s="396"/>
      <c r="J4" s="396"/>
      <c r="K4" s="60"/>
      <c r="L4" s="60"/>
    </row>
    <row r="5" spans="1:13" ht="13.5" customHeight="1" x14ac:dyDescent="0.2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</row>
    <row r="6" spans="1:13" ht="13.5" customHeight="1" x14ac:dyDescent="0.25">
      <c r="A6" s="324" t="s">
        <v>16</v>
      </c>
      <c r="B6" s="324"/>
      <c r="C6" s="324"/>
      <c r="D6" s="387">
        <f>'Leden 2026'!D6</f>
        <v>0</v>
      </c>
      <c r="E6" s="387"/>
      <c r="F6" s="326" t="s">
        <v>17</v>
      </c>
      <c r="G6" s="326"/>
      <c r="H6" s="387">
        <f>'Leden 2026'!H6</f>
        <v>0</v>
      </c>
      <c r="I6" s="387"/>
      <c r="J6" s="387"/>
      <c r="K6" s="60"/>
      <c r="L6" s="60"/>
    </row>
    <row r="7" spans="1:13" ht="13.5" customHeight="1" thickBot="1" x14ac:dyDescent="0.3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</row>
    <row r="8" spans="1:13" ht="13.5" customHeight="1" x14ac:dyDescent="0.25">
      <c r="A8" s="327" t="s">
        <v>6</v>
      </c>
      <c r="B8" s="328"/>
      <c r="C8" s="331" t="s">
        <v>7</v>
      </c>
      <c r="D8" s="332"/>
      <c r="E8" s="333" t="s">
        <v>8</v>
      </c>
      <c r="F8" s="335" t="s">
        <v>4</v>
      </c>
      <c r="G8" s="337" t="s">
        <v>0</v>
      </c>
      <c r="H8" s="392" t="s">
        <v>1</v>
      </c>
      <c r="I8" s="339"/>
      <c r="J8" s="339"/>
      <c r="K8" s="339"/>
      <c r="L8" s="340"/>
    </row>
    <row r="9" spans="1:13" ht="13.5" customHeight="1" thickBot="1" x14ac:dyDescent="0.3">
      <c r="A9" s="329"/>
      <c r="B9" s="330"/>
      <c r="C9" s="71" t="s">
        <v>2</v>
      </c>
      <c r="D9" s="72" t="s">
        <v>3</v>
      </c>
      <c r="E9" s="389"/>
      <c r="F9" s="390"/>
      <c r="G9" s="391"/>
      <c r="H9" s="393" t="str">
        <f>'Leden 2026'!H9</f>
        <v>HASÍK</v>
      </c>
      <c r="I9" s="394"/>
      <c r="J9" s="394"/>
      <c r="K9" s="394"/>
      <c r="L9" s="395"/>
    </row>
    <row r="10" spans="1:13" ht="13.5" customHeight="1" x14ac:dyDescent="0.25">
      <c r="A10" s="181" t="s">
        <v>15</v>
      </c>
      <c r="B10" s="116">
        <v>1</v>
      </c>
      <c r="C10" s="185"/>
      <c r="D10" s="136"/>
      <c r="E10" s="186">
        <f>(D10-C10+(D10&lt;C10))-0.0208333333333333*(IF((D10-C10+(D10&lt;C10))&gt;0.25,1,0)+IF((D10-C10+(D10&lt;C10))&gt;0.5,1,0)+IF((D10-C10+(D10&lt;C10))&gt;0.75,1,0))</f>
        <v>0</v>
      </c>
      <c r="F10" s="187"/>
      <c r="G10" s="188">
        <f>ABS((HOUR('Březen 2026'!E10)+MINUTE('Březen 2026'!E10)/60))*F10</f>
        <v>0</v>
      </c>
      <c r="H10" s="410"/>
      <c r="I10" s="411"/>
      <c r="J10" s="411"/>
      <c r="K10" s="411"/>
      <c r="L10" s="412"/>
      <c r="M10" s="63"/>
    </row>
    <row r="11" spans="1:13" ht="13.5" customHeight="1" x14ac:dyDescent="0.25">
      <c r="A11" s="180" t="s">
        <v>9</v>
      </c>
      <c r="B11" s="152">
        <v>2</v>
      </c>
      <c r="C11" s="153"/>
      <c r="D11" s="154"/>
      <c r="E11" s="155">
        <f t="shared" ref="E11:E40" si="0">(D11-C11+(D11&lt;C11))-0.0208333333333333*(IF((D11-C11+(D11&lt;C11))&gt;0.25,1,0)+IF((D11-C11+(D11&lt;C11))&gt;0.5,1,0)+IF((D11-C11+(D11&lt;C11))&gt;0.75,1,0))</f>
        <v>0</v>
      </c>
      <c r="F11" s="156"/>
      <c r="G11" s="157">
        <f>ABS((HOUR('Březen 2026'!E11)+MINUTE('Březen 2026'!E11)/60))*F11</f>
        <v>0</v>
      </c>
      <c r="H11" s="407"/>
      <c r="I11" s="408"/>
      <c r="J11" s="408"/>
      <c r="K11" s="408"/>
      <c r="L11" s="409"/>
      <c r="M11" s="63"/>
    </row>
    <row r="12" spans="1:13" ht="13.5" customHeight="1" x14ac:dyDescent="0.25">
      <c r="A12" s="124" t="s">
        <v>10</v>
      </c>
      <c r="B12" s="83">
        <v>3</v>
      </c>
      <c r="C12" s="37"/>
      <c r="D12" s="38"/>
      <c r="E12" s="155">
        <f t="shared" si="0"/>
        <v>0</v>
      </c>
      <c r="F12" s="41"/>
      <c r="G12" s="58">
        <f>ABS((HOUR('Březen 2026'!E12)+MINUTE('Březen 2026'!E12)/60))*F12</f>
        <v>0</v>
      </c>
      <c r="H12" s="346"/>
      <c r="I12" s="346"/>
      <c r="J12" s="346"/>
      <c r="K12" s="346"/>
      <c r="L12" s="347"/>
      <c r="M12" s="63"/>
    </row>
    <row r="13" spans="1:13" ht="13.5" customHeight="1" x14ac:dyDescent="0.25">
      <c r="A13" s="124" t="s">
        <v>11</v>
      </c>
      <c r="B13" s="83">
        <v>4</v>
      </c>
      <c r="C13" s="37"/>
      <c r="D13" s="38"/>
      <c r="E13" s="155">
        <f t="shared" si="0"/>
        <v>0</v>
      </c>
      <c r="F13" s="41"/>
      <c r="G13" s="58">
        <f>ABS((HOUR('Březen 2026'!E13)+MINUTE('Březen 2026'!E13)/60))*F13</f>
        <v>0</v>
      </c>
      <c r="H13" s="346"/>
      <c r="I13" s="346"/>
      <c r="J13" s="346"/>
      <c r="K13" s="346"/>
      <c r="L13" s="347"/>
      <c r="M13" s="63"/>
    </row>
    <row r="14" spans="1:13" ht="13.5" customHeight="1" x14ac:dyDescent="0.25">
      <c r="A14" s="124" t="s">
        <v>12</v>
      </c>
      <c r="B14" s="83">
        <v>5</v>
      </c>
      <c r="C14" s="37"/>
      <c r="D14" s="38"/>
      <c r="E14" s="155">
        <f t="shared" si="0"/>
        <v>0</v>
      </c>
      <c r="F14" s="41"/>
      <c r="G14" s="58">
        <f>ABS((HOUR('Březen 2026'!E14)+MINUTE('Březen 2026'!E14)/60))*F14</f>
        <v>0</v>
      </c>
      <c r="H14" s="346"/>
      <c r="I14" s="346"/>
      <c r="J14" s="346"/>
      <c r="K14" s="346"/>
      <c r="L14" s="347"/>
      <c r="M14" s="63"/>
    </row>
    <row r="15" spans="1:13" ht="13.5" customHeight="1" x14ac:dyDescent="0.25">
      <c r="A15" s="125" t="s">
        <v>13</v>
      </c>
      <c r="B15" s="83">
        <v>6</v>
      </c>
      <c r="C15" s="37"/>
      <c r="D15" s="38"/>
      <c r="E15" s="155">
        <f t="shared" si="0"/>
        <v>0</v>
      </c>
      <c r="F15" s="41"/>
      <c r="G15" s="58">
        <f>ABS((HOUR('Březen 2026'!E15)+MINUTE('Březen 2026'!E15)/60))*F15</f>
        <v>0</v>
      </c>
      <c r="H15" s="346"/>
      <c r="I15" s="346"/>
      <c r="J15" s="346"/>
      <c r="K15" s="346"/>
      <c r="L15" s="347"/>
      <c r="M15" s="63"/>
    </row>
    <row r="16" spans="1:13" ht="13.5" customHeight="1" x14ac:dyDescent="0.25">
      <c r="A16" s="182" t="s">
        <v>14</v>
      </c>
      <c r="B16" s="82">
        <v>7</v>
      </c>
      <c r="C16" s="39"/>
      <c r="D16" s="40"/>
      <c r="E16" s="56">
        <f t="shared" si="0"/>
        <v>0</v>
      </c>
      <c r="F16" s="42"/>
      <c r="G16" s="74">
        <f>ABS((HOUR('Březen 2026'!E16)+MINUTE('Březen 2026'!E16)/60))*F16</f>
        <v>0</v>
      </c>
      <c r="H16" s="348"/>
      <c r="I16" s="348"/>
      <c r="J16" s="348"/>
      <c r="K16" s="348"/>
      <c r="L16" s="349"/>
      <c r="M16" s="63"/>
    </row>
    <row r="17" spans="1:13" ht="13.5" customHeight="1" x14ac:dyDescent="0.25">
      <c r="A17" s="183" t="s">
        <v>15</v>
      </c>
      <c r="B17" s="116">
        <v>8</v>
      </c>
      <c r="C17" s="117"/>
      <c r="D17" s="118"/>
      <c r="E17" s="119">
        <f t="shared" si="0"/>
        <v>0</v>
      </c>
      <c r="F17" s="120"/>
      <c r="G17" s="121">
        <f>ABS((HOUR('Březen 2026'!E17)+MINUTE('Březen 2026'!E17)/60))*F17</f>
        <v>0</v>
      </c>
      <c r="H17" s="355"/>
      <c r="I17" s="355"/>
      <c r="J17" s="355"/>
      <c r="K17" s="355"/>
      <c r="L17" s="356"/>
      <c r="M17" s="63"/>
    </row>
    <row r="18" spans="1:13" ht="13.5" customHeight="1" x14ac:dyDescent="0.25">
      <c r="A18" s="180" t="s">
        <v>9</v>
      </c>
      <c r="B18" s="152">
        <v>9</v>
      </c>
      <c r="C18" s="153"/>
      <c r="D18" s="154"/>
      <c r="E18" s="155">
        <f t="shared" si="0"/>
        <v>0</v>
      </c>
      <c r="F18" s="156"/>
      <c r="G18" s="157">
        <f>ABS((HOUR('Březen 2026'!E18)+MINUTE('Březen 2026'!E18)/60))*F18</f>
        <v>0</v>
      </c>
      <c r="H18" s="350"/>
      <c r="I18" s="350"/>
      <c r="J18" s="350"/>
      <c r="K18" s="350"/>
      <c r="L18" s="351"/>
      <c r="M18" s="63"/>
    </row>
    <row r="19" spans="1:13" ht="13.5" customHeight="1" x14ac:dyDescent="0.25">
      <c r="A19" s="124" t="s">
        <v>10</v>
      </c>
      <c r="B19" s="83">
        <v>10</v>
      </c>
      <c r="C19" s="37"/>
      <c r="D19" s="38"/>
      <c r="E19" s="155">
        <f t="shared" si="0"/>
        <v>0</v>
      </c>
      <c r="F19" s="41"/>
      <c r="G19" s="58">
        <f>ABS((HOUR('Březen 2026'!E19)+MINUTE('Březen 2026'!E19)/60))*F19</f>
        <v>0</v>
      </c>
      <c r="H19" s="346"/>
      <c r="I19" s="346"/>
      <c r="J19" s="346"/>
      <c r="K19" s="346"/>
      <c r="L19" s="347"/>
      <c r="M19" s="63"/>
    </row>
    <row r="20" spans="1:13" ht="13.5" customHeight="1" x14ac:dyDescent="0.25">
      <c r="A20" s="124" t="s">
        <v>11</v>
      </c>
      <c r="B20" s="83">
        <v>11</v>
      </c>
      <c r="C20" s="37"/>
      <c r="D20" s="38"/>
      <c r="E20" s="155">
        <f t="shared" si="0"/>
        <v>0</v>
      </c>
      <c r="F20" s="41"/>
      <c r="G20" s="58">
        <f>ABS((HOUR('Březen 2026'!E20)+MINUTE('Březen 2026'!E20)/60))*F20</f>
        <v>0</v>
      </c>
      <c r="H20" s="346"/>
      <c r="I20" s="346"/>
      <c r="J20" s="346"/>
      <c r="K20" s="346"/>
      <c r="L20" s="347"/>
      <c r="M20" s="63"/>
    </row>
    <row r="21" spans="1:13" ht="13.5" customHeight="1" x14ac:dyDescent="0.25">
      <c r="A21" s="124" t="s">
        <v>12</v>
      </c>
      <c r="B21" s="83">
        <v>12</v>
      </c>
      <c r="C21" s="37"/>
      <c r="D21" s="38"/>
      <c r="E21" s="155">
        <f t="shared" si="0"/>
        <v>0</v>
      </c>
      <c r="F21" s="41"/>
      <c r="G21" s="58">
        <f>ABS((HOUR('Březen 2026'!E21)+MINUTE('Březen 2026'!E21)/60))*F21</f>
        <v>0</v>
      </c>
      <c r="H21" s="346"/>
      <c r="I21" s="346"/>
      <c r="J21" s="346"/>
      <c r="K21" s="346"/>
      <c r="L21" s="347"/>
      <c r="M21" s="63"/>
    </row>
    <row r="22" spans="1:13" ht="13.5" customHeight="1" x14ac:dyDescent="0.25">
      <c r="A22" s="125" t="s">
        <v>13</v>
      </c>
      <c r="B22" s="83">
        <v>13</v>
      </c>
      <c r="C22" s="37"/>
      <c r="D22" s="38"/>
      <c r="E22" s="155">
        <f t="shared" si="0"/>
        <v>0</v>
      </c>
      <c r="F22" s="41"/>
      <c r="G22" s="58">
        <f>ABS((HOUR('Březen 2026'!E22)+MINUTE('Březen 2026'!E22)/60))*F22</f>
        <v>0</v>
      </c>
      <c r="H22" s="346"/>
      <c r="I22" s="346"/>
      <c r="J22" s="346"/>
      <c r="K22" s="346"/>
      <c r="L22" s="347"/>
      <c r="M22" s="63"/>
    </row>
    <row r="23" spans="1:13" ht="13.5" customHeight="1" x14ac:dyDescent="0.25">
      <c r="A23" s="182" t="s">
        <v>14</v>
      </c>
      <c r="B23" s="82">
        <v>14</v>
      </c>
      <c r="C23" s="39"/>
      <c r="D23" s="40"/>
      <c r="E23" s="56">
        <f t="shared" si="0"/>
        <v>0</v>
      </c>
      <c r="F23" s="42"/>
      <c r="G23" s="74">
        <f>ABS((HOUR('Březen 2026'!E23)+MINUTE('Březen 2026'!E23)/60))*F23</f>
        <v>0</v>
      </c>
      <c r="H23" s="348"/>
      <c r="I23" s="348"/>
      <c r="J23" s="348"/>
      <c r="K23" s="348"/>
      <c r="L23" s="349"/>
      <c r="M23" s="63"/>
    </row>
    <row r="24" spans="1:13" ht="13.5" customHeight="1" x14ac:dyDescent="0.25">
      <c r="A24" s="183" t="s">
        <v>15</v>
      </c>
      <c r="B24" s="116">
        <v>15</v>
      </c>
      <c r="C24" s="117"/>
      <c r="D24" s="118"/>
      <c r="E24" s="119">
        <f t="shared" si="0"/>
        <v>0</v>
      </c>
      <c r="F24" s="120"/>
      <c r="G24" s="121">
        <f>ABS((HOUR('Březen 2026'!E24)+MINUTE('Březen 2026'!E24)/60))*F24</f>
        <v>0</v>
      </c>
      <c r="H24" s="355"/>
      <c r="I24" s="355"/>
      <c r="J24" s="355"/>
      <c r="K24" s="355"/>
      <c r="L24" s="356"/>
      <c r="M24" s="63"/>
    </row>
    <row r="25" spans="1:13" ht="13.5" customHeight="1" x14ac:dyDescent="0.25">
      <c r="A25" s="180" t="s">
        <v>9</v>
      </c>
      <c r="B25" s="152">
        <v>16</v>
      </c>
      <c r="C25" s="153"/>
      <c r="D25" s="154"/>
      <c r="E25" s="155">
        <f t="shared" si="0"/>
        <v>0</v>
      </c>
      <c r="F25" s="156"/>
      <c r="G25" s="157">
        <f>ABS((HOUR('Březen 2026'!E25)+MINUTE('Březen 2026'!E25)/60))*F25</f>
        <v>0</v>
      </c>
      <c r="H25" s="350"/>
      <c r="I25" s="350"/>
      <c r="J25" s="350"/>
      <c r="K25" s="350"/>
      <c r="L25" s="351"/>
      <c r="M25" s="63"/>
    </row>
    <row r="26" spans="1:13" ht="13.5" customHeight="1" x14ac:dyDescent="0.25">
      <c r="A26" s="124" t="s">
        <v>10</v>
      </c>
      <c r="B26" s="83">
        <v>17</v>
      </c>
      <c r="C26" s="37"/>
      <c r="D26" s="38"/>
      <c r="E26" s="155">
        <f t="shared" si="0"/>
        <v>0</v>
      </c>
      <c r="F26" s="41"/>
      <c r="G26" s="58">
        <f>ABS((HOUR('Březen 2026'!E26)+MINUTE('Březen 2026'!E26)/60))*F26</f>
        <v>0</v>
      </c>
      <c r="H26" s="346"/>
      <c r="I26" s="346"/>
      <c r="J26" s="346"/>
      <c r="K26" s="346"/>
      <c r="L26" s="347"/>
      <c r="M26" s="63"/>
    </row>
    <row r="27" spans="1:13" ht="13.5" customHeight="1" x14ac:dyDescent="0.25">
      <c r="A27" s="124" t="s">
        <v>11</v>
      </c>
      <c r="B27" s="83">
        <v>18</v>
      </c>
      <c r="C27" s="37"/>
      <c r="D27" s="38"/>
      <c r="E27" s="155">
        <f t="shared" si="0"/>
        <v>0</v>
      </c>
      <c r="F27" s="41"/>
      <c r="G27" s="58">
        <f>ABS((HOUR('Březen 2026'!E27)+MINUTE('Březen 2026'!E27)/60))*F27</f>
        <v>0</v>
      </c>
      <c r="H27" s="346"/>
      <c r="I27" s="346"/>
      <c r="J27" s="346"/>
      <c r="K27" s="346"/>
      <c r="L27" s="347"/>
      <c r="M27" s="63"/>
    </row>
    <row r="28" spans="1:13" ht="13.5" customHeight="1" x14ac:dyDescent="0.25">
      <c r="A28" s="124" t="s">
        <v>12</v>
      </c>
      <c r="B28" s="83">
        <v>19</v>
      </c>
      <c r="C28" s="37"/>
      <c r="D28" s="38"/>
      <c r="E28" s="155">
        <f t="shared" si="0"/>
        <v>0</v>
      </c>
      <c r="F28" s="41"/>
      <c r="G28" s="58">
        <f>ABS((HOUR('Březen 2026'!E28)+MINUTE('Březen 2026'!E28)/60))*F28</f>
        <v>0</v>
      </c>
      <c r="H28" s="346"/>
      <c r="I28" s="346"/>
      <c r="J28" s="346"/>
      <c r="K28" s="346"/>
      <c r="L28" s="347"/>
      <c r="M28" s="63"/>
    </row>
    <row r="29" spans="1:13" ht="13.5" customHeight="1" x14ac:dyDescent="0.25">
      <c r="A29" s="125" t="s">
        <v>13</v>
      </c>
      <c r="B29" s="83">
        <v>20</v>
      </c>
      <c r="C29" s="37"/>
      <c r="D29" s="38"/>
      <c r="E29" s="155">
        <f t="shared" si="0"/>
        <v>0</v>
      </c>
      <c r="F29" s="41"/>
      <c r="G29" s="58">
        <f>ABS((HOUR('Březen 2026'!E29)+MINUTE('Březen 2026'!E29)/60))*F29</f>
        <v>0</v>
      </c>
      <c r="H29" s="346"/>
      <c r="I29" s="346"/>
      <c r="J29" s="346"/>
      <c r="K29" s="346"/>
      <c r="L29" s="347"/>
      <c r="M29" s="63"/>
    </row>
    <row r="30" spans="1:13" ht="13.5" customHeight="1" x14ac:dyDescent="0.25">
      <c r="A30" s="182" t="s">
        <v>14</v>
      </c>
      <c r="B30" s="82">
        <v>21</v>
      </c>
      <c r="C30" s="39"/>
      <c r="D30" s="40"/>
      <c r="E30" s="56">
        <f t="shared" si="0"/>
        <v>0</v>
      </c>
      <c r="F30" s="42"/>
      <c r="G30" s="74">
        <f>ABS((HOUR('Březen 2026'!E30)+MINUTE('Březen 2026'!E30)/60))*F30</f>
        <v>0</v>
      </c>
      <c r="H30" s="348"/>
      <c r="I30" s="348"/>
      <c r="J30" s="348"/>
      <c r="K30" s="348"/>
      <c r="L30" s="349"/>
      <c r="M30" s="63"/>
    </row>
    <row r="31" spans="1:13" ht="13.5" customHeight="1" x14ac:dyDescent="0.25">
      <c r="A31" s="183" t="s">
        <v>15</v>
      </c>
      <c r="B31" s="116">
        <v>22</v>
      </c>
      <c r="C31" s="117"/>
      <c r="D31" s="118"/>
      <c r="E31" s="119">
        <f t="shared" si="0"/>
        <v>0</v>
      </c>
      <c r="F31" s="120"/>
      <c r="G31" s="121">
        <f>ABS((HOUR('Březen 2026'!E31)+MINUTE('Březen 2026'!E31)/60))*F31</f>
        <v>0</v>
      </c>
      <c r="H31" s="355"/>
      <c r="I31" s="355"/>
      <c r="J31" s="355"/>
      <c r="K31" s="355"/>
      <c r="L31" s="356"/>
      <c r="M31" s="63"/>
    </row>
    <row r="32" spans="1:13" ht="13.5" customHeight="1" x14ac:dyDescent="0.25">
      <c r="A32" s="180" t="s">
        <v>9</v>
      </c>
      <c r="B32" s="152">
        <v>23</v>
      </c>
      <c r="C32" s="153"/>
      <c r="D32" s="154"/>
      <c r="E32" s="155">
        <f t="shared" si="0"/>
        <v>0</v>
      </c>
      <c r="F32" s="156"/>
      <c r="G32" s="157">
        <f>ABS((HOUR('Březen 2026'!E32)+MINUTE('Březen 2026'!E32)/60))*F32</f>
        <v>0</v>
      </c>
      <c r="H32" s="350"/>
      <c r="I32" s="350"/>
      <c r="J32" s="350"/>
      <c r="K32" s="350"/>
      <c r="L32" s="351"/>
      <c r="M32" s="63"/>
    </row>
    <row r="33" spans="1:24" ht="13.5" customHeight="1" x14ac:dyDescent="0.25">
      <c r="A33" s="124" t="s">
        <v>10</v>
      </c>
      <c r="B33" s="83">
        <v>24</v>
      </c>
      <c r="C33" s="37"/>
      <c r="D33" s="38"/>
      <c r="E33" s="155">
        <f t="shared" si="0"/>
        <v>0</v>
      </c>
      <c r="F33" s="41"/>
      <c r="G33" s="58">
        <f>ABS((HOUR('Březen 2026'!E33)+MINUTE('Březen 2026'!E33)/60))*F33</f>
        <v>0</v>
      </c>
      <c r="H33" s="346"/>
      <c r="I33" s="346"/>
      <c r="J33" s="346"/>
      <c r="K33" s="346"/>
      <c r="L33" s="347"/>
      <c r="M33" s="63"/>
    </row>
    <row r="34" spans="1:24" ht="13.5" customHeight="1" x14ac:dyDescent="0.25">
      <c r="A34" s="124" t="s">
        <v>11</v>
      </c>
      <c r="B34" s="83">
        <v>25</v>
      </c>
      <c r="C34" s="37"/>
      <c r="D34" s="38"/>
      <c r="E34" s="155">
        <f t="shared" si="0"/>
        <v>0</v>
      </c>
      <c r="F34" s="41"/>
      <c r="G34" s="58">
        <f>ABS((HOUR('Březen 2026'!E34)+MINUTE('Březen 2026'!E34)/60))*F34</f>
        <v>0</v>
      </c>
      <c r="H34" s="346"/>
      <c r="I34" s="346"/>
      <c r="J34" s="346"/>
      <c r="K34" s="346"/>
      <c r="L34" s="347"/>
      <c r="M34" s="63"/>
    </row>
    <row r="35" spans="1:24" ht="13.5" customHeight="1" x14ac:dyDescent="0.25">
      <c r="A35" s="124" t="s">
        <v>12</v>
      </c>
      <c r="B35" s="83">
        <v>26</v>
      </c>
      <c r="C35" s="37"/>
      <c r="D35" s="38"/>
      <c r="E35" s="155">
        <f t="shared" si="0"/>
        <v>0</v>
      </c>
      <c r="F35" s="41"/>
      <c r="G35" s="58">
        <f>ABS((HOUR('Březen 2026'!E35)+MINUTE('Březen 2026'!E35)/60))*F35</f>
        <v>0</v>
      </c>
      <c r="H35" s="346"/>
      <c r="I35" s="346"/>
      <c r="J35" s="346"/>
      <c r="K35" s="346"/>
      <c r="L35" s="347"/>
      <c r="M35" s="63"/>
    </row>
    <row r="36" spans="1:24" ht="13.5" customHeight="1" x14ac:dyDescent="0.25">
      <c r="A36" s="125" t="s">
        <v>13</v>
      </c>
      <c r="B36" s="83">
        <v>27</v>
      </c>
      <c r="C36" s="37"/>
      <c r="D36" s="38"/>
      <c r="E36" s="155">
        <f t="shared" si="0"/>
        <v>0</v>
      </c>
      <c r="F36" s="41"/>
      <c r="G36" s="58">
        <f>ABS((HOUR('Březen 2026'!E36)+MINUTE('Březen 2026'!E36)/60))*F36</f>
        <v>0</v>
      </c>
      <c r="H36" s="346"/>
      <c r="I36" s="346"/>
      <c r="J36" s="346"/>
      <c r="K36" s="346"/>
      <c r="L36" s="347"/>
      <c r="M36" s="63"/>
    </row>
    <row r="37" spans="1:24" ht="13.5" customHeight="1" x14ac:dyDescent="0.25">
      <c r="A37" s="184" t="s">
        <v>14</v>
      </c>
      <c r="B37" s="82">
        <v>28</v>
      </c>
      <c r="C37" s="39"/>
      <c r="D37" s="40"/>
      <c r="E37" s="56">
        <f t="shared" si="0"/>
        <v>0</v>
      </c>
      <c r="F37" s="42"/>
      <c r="G37" s="74">
        <f>ABS((HOUR('Březen 2026'!E37)+MINUTE('Březen 2026'!E37)/60))*F37</f>
        <v>0</v>
      </c>
      <c r="H37" s="348"/>
      <c r="I37" s="348"/>
      <c r="J37" s="348"/>
      <c r="K37" s="348"/>
      <c r="L37" s="349"/>
      <c r="M37" s="63"/>
    </row>
    <row r="38" spans="1:24" ht="13.5" customHeight="1" x14ac:dyDescent="0.25">
      <c r="A38" s="183" t="s">
        <v>15</v>
      </c>
      <c r="B38" s="116">
        <v>29</v>
      </c>
      <c r="C38" s="117"/>
      <c r="D38" s="118"/>
      <c r="E38" s="119">
        <f t="shared" si="0"/>
        <v>0</v>
      </c>
      <c r="F38" s="120"/>
      <c r="G38" s="121">
        <f>ABS((HOUR('Březen 2026'!E38)+MINUTE('Březen 2026'!E38)/60))*F38</f>
        <v>0</v>
      </c>
      <c r="H38" s="355"/>
      <c r="I38" s="355"/>
      <c r="J38" s="355"/>
      <c r="K38" s="355"/>
      <c r="L38" s="356"/>
      <c r="M38" s="63"/>
    </row>
    <row r="39" spans="1:24" ht="13.5" customHeight="1" x14ac:dyDescent="0.25">
      <c r="A39" s="158" t="s">
        <v>9</v>
      </c>
      <c r="B39" s="152">
        <v>30</v>
      </c>
      <c r="C39" s="153"/>
      <c r="D39" s="154"/>
      <c r="E39" s="155">
        <f t="shared" si="0"/>
        <v>0</v>
      </c>
      <c r="F39" s="156"/>
      <c r="G39" s="157">
        <f>ABS((HOUR('Březen 2026'!E39)+MINUTE('Březen 2026'!E39)/60))*F39</f>
        <v>0</v>
      </c>
      <c r="H39" s="350"/>
      <c r="I39" s="350"/>
      <c r="J39" s="350"/>
      <c r="K39" s="350"/>
      <c r="L39" s="351"/>
      <c r="M39" s="63"/>
    </row>
    <row r="40" spans="1:24" ht="13.5" customHeight="1" thickBot="1" x14ac:dyDescent="0.3">
      <c r="A40" s="123" t="s">
        <v>10</v>
      </c>
      <c r="B40" s="110">
        <v>31</v>
      </c>
      <c r="C40" s="111"/>
      <c r="D40" s="112"/>
      <c r="E40" s="189">
        <f t="shared" si="0"/>
        <v>0</v>
      </c>
      <c r="F40" s="114"/>
      <c r="G40" s="115">
        <f>ABS((HOUR('Březen 2026'!E40)+MINUTE('Březen 2026'!E40)/60))*F40</f>
        <v>0</v>
      </c>
      <c r="H40" s="413"/>
      <c r="I40" s="413"/>
      <c r="J40" s="413"/>
      <c r="K40" s="413"/>
      <c r="L40" s="414"/>
      <c r="M40" s="63"/>
    </row>
    <row r="41" spans="1:24" ht="13.5" customHeight="1" thickBot="1" x14ac:dyDescent="0.3">
      <c r="A41" s="352" t="s">
        <v>5</v>
      </c>
      <c r="B41" s="380"/>
      <c r="C41" s="353"/>
      <c r="D41" s="354"/>
      <c r="E41" s="6">
        <f>E10+E11+E12+E13+E14+E15+E16+E17+E18+E19+E20+E21+E22+E23+E24+E25+E26+E27+E28+E29+E30+E31+E32+E33+E34+E35+E36+E37+E38+E39+E40</f>
        <v>0</v>
      </c>
      <c r="F41" s="61"/>
      <c r="G41" s="1">
        <f>G10+G11+G12+G13+G14+G15+G16+G17+G18+G19+G20+G21+G22+G23+G24+G25+G26+G27+G28+G29+G30+G31+G32+G33+G34+G35+G36+G37+G38+G39+G40</f>
        <v>0</v>
      </c>
      <c r="H41" s="366" t="s">
        <v>45</v>
      </c>
      <c r="I41" s="367"/>
      <c r="J41" s="368"/>
      <c r="K41" s="369"/>
      <c r="L41" s="370"/>
    </row>
    <row r="42" spans="1:24" ht="13.5" customHeight="1" thickBot="1" x14ac:dyDescent="0.3">
      <c r="A42" s="379" t="s">
        <v>43</v>
      </c>
      <c r="B42" s="380"/>
      <c r="C42" s="380"/>
      <c r="D42" s="381"/>
      <c r="E42" s="8">
        <f>E41+'Leden 2026'!E41+'Únor 2026'!E38</f>
        <v>0</v>
      </c>
      <c r="H42" s="359" t="s">
        <v>46</v>
      </c>
      <c r="I42" s="360"/>
      <c r="J42" s="401">
        <f>'Leden 2026'!J42</f>
        <v>0</v>
      </c>
      <c r="K42" s="402"/>
      <c r="L42" s="403"/>
    </row>
    <row r="43" spans="1:24" ht="13.5" customHeight="1" thickBot="1" x14ac:dyDescent="0.4">
      <c r="A43" s="382"/>
      <c r="B43" s="382"/>
      <c r="C43" s="383"/>
      <c r="D43" s="383"/>
      <c r="E43" s="64"/>
      <c r="F43" s="400"/>
      <c r="G43" s="400"/>
      <c r="H43" s="357" t="s">
        <v>47</v>
      </c>
      <c r="I43" s="358"/>
      <c r="J43" s="363"/>
      <c r="K43" s="364"/>
      <c r="L43" s="365"/>
    </row>
    <row r="44" spans="1:24" s="2" customFormat="1" ht="13.5" customHeight="1" x14ac:dyDescent="0.25">
      <c r="A44" s="61"/>
      <c r="B44" s="61"/>
      <c r="C44" s="61"/>
      <c r="D44" s="61"/>
      <c r="L44" s="65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s="2" customFormat="1" ht="13.5" customHeight="1" x14ac:dyDescent="0.25">
      <c r="A45" s="374" t="s">
        <v>19</v>
      </c>
      <c r="B45" s="374"/>
      <c r="C45" s="374"/>
      <c r="D45" s="375"/>
      <c r="E45" s="375"/>
      <c r="F45" s="375"/>
      <c r="G45" s="375"/>
      <c r="H45" s="375"/>
      <c r="I45" s="376" t="s">
        <v>32</v>
      </c>
      <c r="J45" s="376"/>
      <c r="K45" s="376"/>
      <c r="L45" s="6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s="2" customFormat="1" ht="13.5" customHeight="1" x14ac:dyDescent="0.25">
      <c r="A46" s="67" t="s">
        <v>33</v>
      </c>
      <c r="B46" s="67"/>
      <c r="C46" s="377"/>
      <c r="D46" s="377"/>
      <c r="E46" s="377"/>
      <c r="F46" s="376" t="s">
        <v>20</v>
      </c>
      <c r="G46" s="376"/>
      <c r="H46" s="376"/>
      <c r="I46" s="376"/>
      <c r="J46" s="378"/>
      <c r="K46" s="378"/>
      <c r="L46" s="68" t="s">
        <v>23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s="2" customFormat="1" ht="13.5" customHeight="1" x14ac:dyDescent="0.25"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s="2" customFormat="1" ht="13.5" customHeight="1" x14ac:dyDescent="0.25">
      <c r="A48" s="67" t="s">
        <v>24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s="2" customFormat="1" ht="13.5" customHeight="1" x14ac:dyDescent="0.25">
      <c r="A49" s="67" t="s">
        <v>34</v>
      </c>
      <c r="B49" s="67"/>
      <c r="C49" s="67"/>
      <c r="D49" s="67"/>
      <c r="E49" s="67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s="2" customFormat="1" ht="13.5" customHeight="1" x14ac:dyDescent="0.25"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s="2" customFormat="1" ht="13.5" customHeight="1" x14ac:dyDescent="0.25">
      <c r="A51" s="384" t="s">
        <v>48</v>
      </c>
      <c r="B51" s="384"/>
      <c r="C51" s="384"/>
      <c r="D51" s="384"/>
      <c r="E51" s="384"/>
      <c r="F51" s="384"/>
      <c r="G51" s="384"/>
      <c r="H51" s="384"/>
      <c r="I51" s="384"/>
      <c r="J51" s="384"/>
      <c r="K51" s="384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s="2" customFormat="1" ht="13.5" customHeight="1" x14ac:dyDescent="0.25">
      <c r="A52" s="374" t="s">
        <v>49</v>
      </c>
      <c r="B52" s="374"/>
      <c r="C52" s="374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s="2" customFormat="1" ht="13.5" customHeight="1" x14ac:dyDescent="0.25"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s="2" customFormat="1" x14ac:dyDescent="0.25">
      <c r="A54" s="69" t="s">
        <v>25</v>
      </c>
      <c r="B54" s="404" t="str">
        <f>'Leden 2026'!B54</f>
        <v>Ostravě</v>
      </c>
      <c r="C54" s="404"/>
      <c r="D54" s="59" t="s">
        <v>26</v>
      </c>
      <c r="E54" s="81"/>
      <c r="F54" s="405">
        <f>'Leden 2026'!F54</f>
        <v>0</v>
      </c>
      <c r="G54" s="405"/>
      <c r="H54" s="405"/>
      <c r="I54" s="405"/>
      <c r="J54" s="405"/>
      <c r="K54" s="405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s="2" customFormat="1" x14ac:dyDescent="0.25">
      <c r="A55" s="3"/>
      <c r="B55" s="3"/>
      <c r="C55" s="3"/>
      <c r="D55" s="3"/>
      <c r="E55" s="3"/>
      <c r="F55" s="385" t="s">
        <v>27</v>
      </c>
      <c r="G55" s="385"/>
      <c r="H55" s="385"/>
      <c r="I55" s="385"/>
      <c r="J55" s="385"/>
      <c r="K55" s="385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s="2" customFormat="1" x14ac:dyDescent="0.25"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s="2" customFormat="1" x14ac:dyDescent="0.25">
      <c r="A57" s="2" t="s">
        <v>42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s="2" customFormat="1" x14ac:dyDescent="0.25">
      <c r="A58" s="2" t="s">
        <v>28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s="2" customFormat="1" x14ac:dyDescent="0.25"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s="2" customFormat="1" x14ac:dyDescent="0.25">
      <c r="A60" s="319" t="s">
        <v>6</v>
      </c>
      <c r="B60" s="319"/>
      <c r="C60" s="270"/>
      <c r="D60" s="270"/>
      <c r="E60" s="3"/>
      <c r="F60" s="406">
        <f>'Leden 2026'!F60</f>
        <v>0</v>
      </c>
      <c r="G60" s="406"/>
      <c r="H60" s="406"/>
      <c r="I60" s="406"/>
      <c r="J60" s="406"/>
      <c r="K60" s="406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s="2" customFormat="1" x14ac:dyDescent="0.25">
      <c r="A61" s="3"/>
      <c r="B61" s="3"/>
      <c r="C61" s="3"/>
      <c r="D61" s="3"/>
      <c r="E61" s="3"/>
      <c r="F61" s="386" t="s">
        <v>29</v>
      </c>
      <c r="G61" s="386"/>
      <c r="H61" s="386"/>
      <c r="I61" s="386"/>
      <c r="J61" s="386"/>
      <c r="K61" s="386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s="2" customFormat="1" x14ac:dyDescent="0.25"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s="2" customFormat="1" x14ac:dyDescent="0.25">
      <c r="A63" s="319" t="s">
        <v>6</v>
      </c>
      <c r="B63" s="319"/>
      <c r="C63" s="270"/>
      <c r="D63" s="270"/>
      <c r="E63" s="3"/>
      <c r="F63" s="406" t="str">
        <f>'Leden 2026'!F63</f>
        <v>Ing. Martin Nekula, MBA</v>
      </c>
      <c r="G63" s="406"/>
      <c r="H63" s="406"/>
      <c r="I63" s="406"/>
      <c r="J63" s="406"/>
      <c r="K63" s="406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s="2" customFormat="1" x14ac:dyDescent="0.25">
      <c r="A64" s="3"/>
      <c r="B64" s="3"/>
      <c r="C64" s="3"/>
      <c r="D64" s="3"/>
      <c r="E64" s="3"/>
      <c r="F64" s="386" t="s">
        <v>31</v>
      </c>
      <c r="G64" s="386"/>
      <c r="H64" s="386"/>
      <c r="I64" s="386"/>
      <c r="J64" s="386"/>
      <c r="K64" s="386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s="2" customFormat="1" x14ac:dyDescent="0.25">
      <c r="A65" s="3"/>
      <c r="B65" s="3"/>
      <c r="C65" s="3"/>
      <c r="D65" s="3"/>
      <c r="E65" s="3"/>
      <c r="F65" s="3"/>
      <c r="G65" s="3"/>
      <c r="H65" s="10"/>
      <c r="I65" s="10"/>
      <c r="J65" s="10"/>
      <c r="K65" s="10"/>
      <c r="L65" s="10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s="2" customFormat="1" x14ac:dyDescent="0.25">
      <c r="A66" s="319" t="s">
        <v>6</v>
      </c>
      <c r="B66" s="319"/>
      <c r="C66" s="270"/>
      <c r="D66" s="270"/>
      <c r="E66" s="3"/>
      <c r="F66" s="405" t="str">
        <f>'Leden 2026'!F66</f>
        <v>Bc. Daniela Budinová</v>
      </c>
      <c r="G66" s="405"/>
      <c r="H66" s="405"/>
      <c r="I66" s="405"/>
      <c r="J66" s="405"/>
      <c r="K66" s="405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s="2" customFormat="1" x14ac:dyDescent="0.25">
      <c r="A67" s="3"/>
      <c r="B67" s="3"/>
      <c r="C67" s="3"/>
      <c r="D67" s="3"/>
      <c r="E67" s="3"/>
      <c r="F67" s="386" t="s">
        <v>30</v>
      </c>
      <c r="G67" s="386"/>
      <c r="H67" s="386"/>
      <c r="I67" s="386"/>
      <c r="J67" s="386"/>
      <c r="K67" s="386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s="2" customFormat="1" x14ac:dyDescent="0.25"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s="2" customFormat="1" ht="17.25" x14ac:dyDescent="0.25">
      <c r="A69" s="2" t="s">
        <v>35</v>
      </c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</sheetData>
  <sheetProtection password="DDBC" sheet="1" formatCells="0" selectLockedCells="1"/>
  <mergeCells count="82">
    <mergeCell ref="F55:K55"/>
    <mergeCell ref="C60:D60"/>
    <mergeCell ref="F67:K67"/>
    <mergeCell ref="F54:K54"/>
    <mergeCell ref="F60:K60"/>
    <mergeCell ref="F63:K63"/>
    <mergeCell ref="F66:K66"/>
    <mergeCell ref="F61:K61"/>
    <mergeCell ref="F64:K64"/>
    <mergeCell ref="J43:L43"/>
    <mergeCell ref="A41:D41"/>
    <mergeCell ref="H35:L35"/>
    <mergeCell ref="A42:D42"/>
    <mergeCell ref="A43:B43"/>
    <mergeCell ref="H39:L39"/>
    <mergeCell ref="H38:L38"/>
    <mergeCell ref="H37:L37"/>
    <mergeCell ref="H36:L36"/>
    <mergeCell ref="H41:I41"/>
    <mergeCell ref="H42:I42"/>
    <mergeCell ref="A45:C45"/>
    <mergeCell ref="D45:H45"/>
    <mergeCell ref="I45:K45"/>
    <mergeCell ref="C46:E46"/>
    <mergeCell ref="F46:I46"/>
    <mergeCell ref="J46:K46"/>
    <mergeCell ref="H30:L30"/>
    <mergeCell ref="J41:L41"/>
    <mergeCell ref="J42:L42"/>
    <mergeCell ref="H34:L34"/>
    <mergeCell ref="H33:L33"/>
    <mergeCell ref="H32:L32"/>
    <mergeCell ref="H40:L40"/>
    <mergeCell ref="H31:L31"/>
    <mergeCell ref="H26:L26"/>
    <mergeCell ref="H25:L25"/>
    <mergeCell ref="H24:L24"/>
    <mergeCell ref="H23:L23"/>
    <mergeCell ref="H22:L22"/>
    <mergeCell ref="A3:G3"/>
    <mergeCell ref="H3:J3"/>
    <mergeCell ref="E1:F1"/>
    <mergeCell ref="G1:H1"/>
    <mergeCell ref="A4:G4"/>
    <mergeCell ref="H4:J4"/>
    <mergeCell ref="H6:J6"/>
    <mergeCell ref="H21:L21"/>
    <mergeCell ref="H20:L20"/>
    <mergeCell ref="H19:L19"/>
    <mergeCell ref="H18:L18"/>
    <mergeCell ref="H16:L16"/>
    <mergeCell ref="H15:L15"/>
    <mergeCell ref="H14:L14"/>
    <mergeCell ref="H13:L13"/>
    <mergeCell ref="H11:L11"/>
    <mergeCell ref="H10:L10"/>
    <mergeCell ref="H9:L9"/>
    <mergeCell ref="H8:L8"/>
    <mergeCell ref="H12:L12"/>
    <mergeCell ref="H17:L17"/>
    <mergeCell ref="E8:E9"/>
    <mergeCell ref="F8:F9"/>
    <mergeCell ref="G8:G9"/>
    <mergeCell ref="A6:C6"/>
    <mergeCell ref="D6:E6"/>
    <mergeCell ref="F6:G6"/>
    <mergeCell ref="A66:B66"/>
    <mergeCell ref="A63:B63"/>
    <mergeCell ref="A60:B60"/>
    <mergeCell ref="A8:B9"/>
    <mergeCell ref="C8:D8"/>
    <mergeCell ref="C43:D43"/>
    <mergeCell ref="C66:D66"/>
    <mergeCell ref="C63:D63"/>
    <mergeCell ref="B54:C54"/>
    <mergeCell ref="A51:K51"/>
    <mergeCell ref="A52:C52"/>
    <mergeCell ref="H29:L29"/>
    <mergeCell ref="H28:L28"/>
    <mergeCell ref="H27:L27"/>
    <mergeCell ref="F43:G43"/>
    <mergeCell ref="H43:I43"/>
  </mergeCells>
  <pageMargins left="0.19685039370078741" right="0.19685039370078741" top="0.19685039370078741" bottom="0.19685039370078741" header="0.31496062992125984" footer="0.31496062992125984"/>
  <pageSetup paperSize="9" scale="86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6">
    <pageSetUpPr fitToPage="1"/>
  </sheetPr>
  <dimension ref="A1:V68"/>
  <sheetViews>
    <sheetView topLeftCell="A37" zoomScaleNormal="100" workbookViewId="0">
      <selection activeCell="J42" sqref="J42:L42"/>
    </sheetView>
  </sheetViews>
  <sheetFormatPr defaultColWidth="9.140625" defaultRowHeight="15" x14ac:dyDescent="0.25"/>
  <cols>
    <col min="1" max="1" width="4.28515625" style="3" customWidth="1"/>
    <col min="2" max="4" width="6.42578125" style="3" customWidth="1"/>
    <col min="5" max="7" width="13.42578125" style="3" customWidth="1"/>
    <col min="8" max="11" width="8.42578125" style="3" customWidth="1"/>
    <col min="12" max="12" width="0.7109375" style="3" customWidth="1"/>
    <col min="13" max="13" width="9.140625" style="3" customWidth="1"/>
    <col min="14" max="22" width="9.140625" style="3"/>
    <col min="23" max="16384" width="9.140625" style="2"/>
  </cols>
  <sheetData>
    <row r="1" spans="1:12" ht="18.75" customHeight="1" x14ac:dyDescent="0.3">
      <c r="E1" s="321" t="s">
        <v>18</v>
      </c>
      <c r="F1" s="321"/>
      <c r="G1" s="322" t="s">
        <v>60</v>
      </c>
      <c r="H1" s="322"/>
      <c r="I1" s="59"/>
    </row>
    <row r="2" spans="1:12" ht="13.5" customHeight="1" x14ac:dyDescent="0.25"/>
    <row r="3" spans="1:12" ht="13.5" customHeight="1" x14ac:dyDescent="0.25">
      <c r="A3" s="323" t="s">
        <v>51</v>
      </c>
      <c r="B3" s="323"/>
      <c r="C3" s="323"/>
      <c r="D3" s="323"/>
      <c r="E3" s="323"/>
      <c r="F3" s="323"/>
      <c r="G3" s="323"/>
      <c r="H3" s="397">
        <f>'Leden 2026'!H3</f>
        <v>0</v>
      </c>
      <c r="I3" s="397"/>
      <c r="J3" s="397"/>
      <c r="K3" s="60"/>
      <c r="L3" s="60"/>
    </row>
    <row r="4" spans="1:12" ht="13.5" customHeight="1" x14ac:dyDescent="0.25">
      <c r="A4" s="266" t="s">
        <v>22</v>
      </c>
      <c r="B4" s="266"/>
      <c r="C4" s="266"/>
      <c r="D4" s="266"/>
      <c r="E4" s="266"/>
      <c r="F4" s="266"/>
      <c r="G4" s="266"/>
      <c r="H4" s="396">
        <f>'Leden 2026'!H4</f>
        <v>0</v>
      </c>
      <c r="I4" s="396"/>
      <c r="J4" s="396"/>
      <c r="K4" s="60"/>
      <c r="L4" s="60"/>
    </row>
    <row r="5" spans="1:12" ht="13.5" customHeight="1" x14ac:dyDescent="0.2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</row>
    <row r="6" spans="1:12" ht="13.5" customHeight="1" x14ac:dyDescent="0.25">
      <c r="A6" s="324" t="s">
        <v>16</v>
      </c>
      <c r="B6" s="324"/>
      <c r="C6" s="324"/>
      <c r="D6" s="387">
        <f>'Leden 2026'!D6</f>
        <v>0</v>
      </c>
      <c r="E6" s="387"/>
      <c r="F6" s="326" t="s">
        <v>17</v>
      </c>
      <c r="G6" s="326"/>
      <c r="H6" s="387">
        <f>'Leden 2026'!H6</f>
        <v>0</v>
      </c>
      <c r="I6" s="387"/>
      <c r="J6" s="387"/>
      <c r="K6" s="60"/>
      <c r="L6" s="60"/>
    </row>
    <row r="7" spans="1:12" ht="13.5" customHeight="1" thickBot="1" x14ac:dyDescent="0.3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</row>
    <row r="8" spans="1:12" ht="13.5" customHeight="1" x14ac:dyDescent="0.25">
      <c r="A8" s="327" t="s">
        <v>6</v>
      </c>
      <c r="B8" s="328"/>
      <c r="C8" s="331" t="s">
        <v>7</v>
      </c>
      <c r="D8" s="332"/>
      <c r="E8" s="333" t="s">
        <v>8</v>
      </c>
      <c r="F8" s="335" t="s">
        <v>4</v>
      </c>
      <c r="G8" s="337" t="s">
        <v>0</v>
      </c>
      <c r="H8" s="392" t="s">
        <v>1</v>
      </c>
      <c r="I8" s="339"/>
      <c r="J8" s="339"/>
      <c r="K8" s="339"/>
      <c r="L8" s="340"/>
    </row>
    <row r="9" spans="1:12" ht="13.5" customHeight="1" thickBot="1" x14ac:dyDescent="0.3">
      <c r="A9" s="329"/>
      <c r="B9" s="330"/>
      <c r="C9" s="71" t="s">
        <v>2</v>
      </c>
      <c r="D9" s="72" t="s">
        <v>3</v>
      </c>
      <c r="E9" s="389"/>
      <c r="F9" s="390"/>
      <c r="G9" s="391"/>
      <c r="H9" s="393" t="str">
        <f>'Leden 2026'!H9</f>
        <v>HASÍK</v>
      </c>
      <c r="I9" s="419"/>
      <c r="J9" s="419"/>
      <c r="K9" s="419"/>
      <c r="L9" s="395"/>
    </row>
    <row r="10" spans="1:12" ht="13.5" customHeight="1" x14ac:dyDescent="0.25">
      <c r="A10" s="122" t="s">
        <v>11</v>
      </c>
      <c r="B10" s="107">
        <v>1</v>
      </c>
      <c r="C10" s="140"/>
      <c r="D10" s="141"/>
      <c r="E10" s="142">
        <f>(D10-C10+(D10&lt;C10))-0.0208333333333333*(IF((D10-C10+(D10&lt;C10))&gt;0.25,1,0)+IF((D10-C10+(D10&lt;C10))&gt;0.5,1,0)+IF((D10-C10+(D10&lt;C10))&gt;0.75,1,0))</f>
        <v>0</v>
      </c>
      <c r="F10" s="143"/>
      <c r="G10" s="144">
        <f>ABS((HOUR('Duben 2026'!E10)+MINUTE('Duben 2026'!E10)/60))*F10</f>
        <v>0</v>
      </c>
      <c r="H10" s="417"/>
      <c r="I10" s="417"/>
      <c r="J10" s="417"/>
      <c r="K10" s="417"/>
      <c r="L10" s="418"/>
    </row>
    <row r="11" spans="1:12" ht="13.5" customHeight="1" x14ac:dyDescent="0.25">
      <c r="A11" s="76" t="s">
        <v>12</v>
      </c>
      <c r="B11" s="83">
        <v>2</v>
      </c>
      <c r="C11" s="37"/>
      <c r="D11" s="38"/>
      <c r="E11" s="57">
        <f t="shared" ref="E11:E39" si="0">(D11-C11+(D11&lt;C11))-0.0208333333333333*(IF((D11-C11+(D11&lt;C11))&gt;0.25,1,0)+IF((D11-C11+(D11&lt;C11))&gt;0.5,1,0)+IF((D11-C11+(D11&lt;C11))&gt;0.75,1,0))</f>
        <v>0</v>
      </c>
      <c r="F11" s="41"/>
      <c r="G11" s="58">
        <f>ABS((HOUR('Duben 2026'!E11)+MINUTE('Duben 2026'!E11)/60))*F11</f>
        <v>0</v>
      </c>
      <c r="H11" s="346"/>
      <c r="I11" s="346"/>
      <c r="J11" s="346"/>
      <c r="K11" s="346"/>
      <c r="L11" s="347"/>
    </row>
    <row r="12" spans="1:12" ht="13.5" customHeight="1" x14ac:dyDescent="0.25">
      <c r="A12" s="198" t="s">
        <v>13</v>
      </c>
      <c r="B12" s="133">
        <v>3</v>
      </c>
      <c r="C12" s="126"/>
      <c r="D12" s="127"/>
      <c r="E12" s="128">
        <f t="shared" si="0"/>
        <v>0</v>
      </c>
      <c r="F12" s="129"/>
      <c r="G12" s="130">
        <f>ABS((HOUR('Duben 2026'!E12)+MINUTE('Duben 2026'!E12)/60))*F12</f>
        <v>0</v>
      </c>
      <c r="H12" s="415"/>
      <c r="I12" s="415"/>
      <c r="J12" s="415"/>
      <c r="K12" s="415"/>
      <c r="L12" s="416"/>
    </row>
    <row r="13" spans="1:12" ht="13.5" customHeight="1" x14ac:dyDescent="0.25">
      <c r="A13" s="174" t="s">
        <v>14</v>
      </c>
      <c r="B13" s="82">
        <v>4</v>
      </c>
      <c r="C13" s="39"/>
      <c r="D13" s="40"/>
      <c r="E13" s="56">
        <f t="shared" si="0"/>
        <v>0</v>
      </c>
      <c r="F13" s="42"/>
      <c r="G13" s="74">
        <f>ABS((HOUR('Duben 2026'!E13)+MINUTE('Duben 2026'!E13)/60))*F13</f>
        <v>0</v>
      </c>
      <c r="H13" s="348"/>
      <c r="I13" s="348"/>
      <c r="J13" s="348"/>
      <c r="K13" s="348"/>
      <c r="L13" s="349"/>
    </row>
    <row r="14" spans="1:12" ht="13.5" customHeight="1" x14ac:dyDescent="0.25">
      <c r="A14" s="174" t="s">
        <v>15</v>
      </c>
      <c r="B14" s="82">
        <v>5</v>
      </c>
      <c r="C14" s="39"/>
      <c r="D14" s="40"/>
      <c r="E14" s="56">
        <f t="shared" si="0"/>
        <v>0</v>
      </c>
      <c r="F14" s="42"/>
      <c r="G14" s="74">
        <f>ABS((HOUR('Duben 2026'!E14)+MINUTE('Duben 2026'!E14)/60))*F14</f>
        <v>0</v>
      </c>
      <c r="H14" s="348"/>
      <c r="I14" s="348"/>
      <c r="J14" s="348"/>
      <c r="K14" s="348"/>
      <c r="L14" s="349"/>
    </row>
    <row r="15" spans="1:12" ht="13.5" customHeight="1" x14ac:dyDescent="0.25">
      <c r="A15" s="199" t="s">
        <v>9</v>
      </c>
      <c r="B15" s="133">
        <v>6</v>
      </c>
      <c r="C15" s="126"/>
      <c r="D15" s="127"/>
      <c r="E15" s="128">
        <f t="shared" si="0"/>
        <v>0</v>
      </c>
      <c r="F15" s="129"/>
      <c r="G15" s="130">
        <f>ABS((HOUR('Duben 2026'!E15)+MINUTE('Duben 2026'!E15)/60))*F15</f>
        <v>0</v>
      </c>
      <c r="H15" s="415"/>
      <c r="I15" s="415"/>
      <c r="J15" s="415"/>
      <c r="K15" s="415"/>
      <c r="L15" s="416"/>
    </row>
    <row r="16" spans="1:12" ht="13.5" customHeight="1" x14ac:dyDescent="0.25">
      <c r="A16" s="76" t="s">
        <v>10</v>
      </c>
      <c r="B16" s="83">
        <v>7</v>
      </c>
      <c r="C16" s="37"/>
      <c r="D16" s="38"/>
      <c r="E16" s="57">
        <f t="shared" si="0"/>
        <v>0</v>
      </c>
      <c r="F16" s="41"/>
      <c r="G16" s="58">
        <f>ABS((HOUR('Duben 2026'!E16)+MINUTE('Duben 2026'!E16)/60))*F16</f>
        <v>0</v>
      </c>
      <c r="H16" s="346"/>
      <c r="I16" s="346"/>
      <c r="J16" s="346"/>
      <c r="K16" s="346"/>
      <c r="L16" s="347"/>
    </row>
    <row r="17" spans="1:12" ht="13.5" customHeight="1" x14ac:dyDescent="0.25">
      <c r="A17" s="76" t="s">
        <v>11</v>
      </c>
      <c r="B17" s="83">
        <v>8</v>
      </c>
      <c r="C17" s="37"/>
      <c r="D17" s="38"/>
      <c r="E17" s="57">
        <f t="shared" si="0"/>
        <v>0</v>
      </c>
      <c r="F17" s="41"/>
      <c r="G17" s="58">
        <f>ABS((HOUR('Duben 2026'!E17)+MINUTE('Duben 2026'!E17)/60))*F17</f>
        <v>0</v>
      </c>
      <c r="H17" s="346"/>
      <c r="I17" s="346"/>
      <c r="J17" s="346"/>
      <c r="K17" s="346"/>
      <c r="L17" s="347"/>
    </row>
    <row r="18" spans="1:12" ht="13.5" customHeight="1" x14ac:dyDescent="0.25">
      <c r="A18" s="76" t="s">
        <v>12</v>
      </c>
      <c r="B18" s="83">
        <v>9</v>
      </c>
      <c r="C18" s="37"/>
      <c r="D18" s="38"/>
      <c r="E18" s="57">
        <f t="shared" si="0"/>
        <v>0</v>
      </c>
      <c r="F18" s="41"/>
      <c r="G18" s="58">
        <f>ABS((HOUR('Duben 2026'!E18)+MINUTE('Duben 2026'!E18)/60))*F18</f>
        <v>0</v>
      </c>
      <c r="H18" s="346"/>
      <c r="I18" s="346"/>
      <c r="J18" s="346"/>
      <c r="K18" s="346"/>
      <c r="L18" s="347"/>
    </row>
    <row r="19" spans="1:12" ht="13.5" customHeight="1" x14ac:dyDescent="0.25">
      <c r="A19" s="75" t="s">
        <v>13</v>
      </c>
      <c r="B19" s="83">
        <v>10</v>
      </c>
      <c r="C19" s="37"/>
      <c r="D19" s="38"/>
      <c r="E19" s="57">
        <f t="shared" si="0"/>
        <v>0</v>
      </c>
      <c r="F19" s="41"/>
      <c r="G19" s="58">
        <f>ABS((HOUR('Duben 2026'!E19)+MINUTE('Duben 2026'!E19)/60))*F19</f>
        <v>0</v>
      </c>
      <c r="H19" s="346"/>
      <c r="I19" s="346"/>
      <c r="J19" s="346"/>
      <c r="K19" s="346"/>
      <c r="L19" s="347"/>
    </row>
    <row r="20" spans="1:12" ht="13.5" customHeight="1" x14ac:dyDescent="0.25">
      <c r="A20" s="174" t="s">
        <v>14</v>
      </c>
      <c r="B20" s="82">
        <v>11</v>
      </c>
      <c r="C20" s="39"/>
      <c r="D20" s="40"/>
      <c r="E20" s="56">
        <f t="shared" si="0"/>
        <v>0</v>
      </c>
      <c r="F20" s="42"/>
      <c r="G20" s="74">
        <f>ABS((HOUR('Duben 2026'!E20)+MINUTE('Duben 2026'!E20)/60))*F20</f>
        <v>0</v>
      </c>
      <c r="H20" s="348"/>
      <c r="I20" s="348"/>
      <c r="J20" s="348"/>
      <c r="K20" s="348"/>
      <c r="L20" s="349"/>
    </row>
    <row r="21" spans="1:12" ht="13.5" customHeight="1" x14ac:dyDescent="0.25">
      <c r="A21" s="174" t="s">
        <v>15</v>
      </c>
      <c r="B21" s="82">
        <v>12</v>
      </c>
      <c r="C21" s="39"/>
      <c r="D21" s="40"/>
      <c r="E21" s="56">
        <f t="shared" si="0"/>
        <v>0</v>
      </c>
      <c r="F21" s="42"/>
      <c r="G21" s="74">
        <f>ABS((HOUR('Duben 2026'!E21)+MINUTE('Duben 2026'!E21)/60))*F21</f>
        <v>0</v>
      </c>
      <c r="H21" s="348"/>
      <c r="I21" s="348"/>
      <c r="J21" s="348"/>
      <c r="K21" s="348"/>
      <c r="L21" s="349"/>
    </row>
    <row r="22" spans="1:12" ht="13.5" customHeight="1" x14ac:dyDescent="0.25">
      <c r="A22" s="164" t="s">
        <v>9</v>
      </c>
      <c r="B22" s="152">
        <v>13</v>
      </c>
      <c r="C22" s="153"/>
      <c r="D22" s="154"/>
      <c r="E22" s="57">
        <f t="shared" si="0"/>
        <v>0</v>
      </c>
      <c r="F22" s="156"/>
      <c r="G22" s="157">
        <f>ABS((HOUR('Duben 2026'!E22)+MINUTE('Duben 2026'!E22)/60))*F22</f>
        <v>0</v>
      </c>
      <c r="H22" s="350"/>
      <c r="I22" s="350"/>
      <c r="J22" s="350"/>
      <c r="K22" s="350"/>
      <c r="L22" s="351"/>
    </row>
    <row r="23" spans="1:12" ht="13.5" customHeight="1" x14ac:dyDescent="0.25">
      <c r="A23" s="76" t="s">
        <v>10</v>
      </c>
      <c r="B23" s="83">
        <v>14</v>
      </c>
      <c r="C23" s="37"/>
      <c r="D23" s="38"/>
      <c r="E23" s="57">
        <f t="shared" si="0"/>
        <v>0</v>
      </c>
      <c r="F23" s="41"/>
      <c r="G23" s="58">
        <f>ABS((HOUR('Duben 2026'!E23)+MINUTE('Duben 2026'!E23)/60))*F23</f>
        <v>0</v>
      </c>
      <c r="H23" s="346"/>
      <c r="I23" s="346"/>
      <c r="J23" s="346"/>
      <c r="K23" s="346"/>
      <c r="L23" s="347"/>
    </row>
    <row r="24" spans="1:12" ht="13.5" customHeight="1" x14ac:dyDescent="0.25">
      <c r="A24" s="76" t="s">
        <v>11</v>
      </c>
      <c r="B24" s="83">
        <v>15</v>
      </c>
      <c r="C24" s="37"/>
      <c r="D24" s="38"/>
      <c r="E24" s="57">
        <f t="shared" si="0"/>
        <v>0</v>
      </c>
      <c r="F24" s="41"/>
      <c r="G24" s="58">
        <f>ABS((HOUR('Duben 2026'!E24)+MINUTE('Duben 2026'!E24)/60))*F24</f>
        <v>0</v>
      </c>
      <c r="H24" s="346"/>
      <c r="I24" s="346"/>
      <c r="J24" s="346"/>
      <c r="K24" s="346"/>
      <c r="L24" s="347"/>
    </row>
    <row r="25" spans="1:12" ht="13.5" customHeight="1" x14ac:dyDescent="0.25">
      <c r="A25" s="76" t="s">
        <v>12</v>
      </c>
      <c r="B25" s="83">
        <v>16</v>
      </c>
      <c r="C25" s="37"/>
      <c r="D25" s="38"/>
      <c r="E25" s="57">
        <f t="shared" si="0"/>
        <v>0</v>
      </c>
      <c r="F25" s="41"/>
      <c r="G25" s="58">
        <f>ABS((HOUR('Duben 2026'!E25)+MINUTE('Duben 2026'!E25)/60))*F25</f>
        <v>0</v>
      </c>
      <c r="H25" s="346"/>
      <c r="I25" s="346"/>
      <c r="J25" s="346"/>
      <c r="K25" s="346"/>
      <c r="L25" s="347"/>
    </row>
    <row r="26" spans="1:12" ht="13.5" customHeight="1" x14ac:dyDescent="0.25">
      <c r="A26" s="75" t="s">
        <v>13</v>
      </c>
      <c r="B26" s="83">
        <v>17</v>
      </c>
      <c r="C26" s="37"/>
      <c r="D26" s="38"/>
      <c r="E26" s="57">
        <f t="shared" si="0"/>
        <v>0</v>
      </c>
      <c r="F26" s="41"/>
      <c r="G26" s="58">
        <f>ABS((HOUR('Duben 2026'!E26)+MINUTE('Duben 2026'!E26)/60))*F26</f>
        <v>0</v>
      </c>
      <c r="H26" s="346"/>
      <c r="I26" s="346"/>
      <c r="J26" s="346"/>
      <c r="K26" s="346"/>
      <c r="L26" s="347"/>
    </row>
    <row r="27" spans="1:12" ht="13.5" customHeight="1" x14ac:dyDescent="0.25">
      <c r="A27" s="174" t="s">
        <v>14</v>
      </c>
      <c r="B27" s="93">
        <v>18</v>
      </c>
      <c r="C27" s="39"/>
      <c r="D27" s="40"/>
      <c r="E27" s="56">
        <f t="shared" si="0"/>
        <v>0</v>
      </c>
      <c r="F27" s="42"/>
      <c r="G27" s="74">
        <f>ABS((HOUR('Duben 2026'!E27)+MINUTE('Duben 2026'!E27)/60))*F27</f>
        <v>0</v>
      </c>
      <c r="H27" s="348"/>
      <c r="I27" s="348"/>
      <c r="J27" s="348"/>
      <c r="K27" s="348"/>
      <c r="L27" s="349"/>
    </row>
    <row r="28" spans="1:12" ht="13.5" customHeight="1" x14ac:dyDescent="0.25">
      <c r="A28" s="174" t="s">
        <v>15</v>
      </c>
      <c r="B28" s="82">
        <v>19</v>
      </c>
      <c r="C28" s="39"/>
      <c r="D28" s="40"/>
      <c r="E28" s="56">
        <f t="shared" si="0"/>
        <v>0</v>
      </c>
      <c r="F28" s="42"/>
      <c r="G28" s="74">
        <f>ABS((HOUR('Duben 2026'!E28)+MINUTE('Duben 2026'!E28)/60))*F28</f>
        <v>0</v>
      </c>
      <c r="H28" s="348"/>
      <c r="I28" s="348"/>
      <c r="J28" s="348"/>
      <c r="K28" s="348"/>
      <c r="L28" s="349"/>
    </row>
    <row r="29" spans="1:12" ht="13.5" customHeight="1" x14ac:dyDescent="0.25">
      <c r="A29" s="164" t="s">
        <v>9</v>
      </c>
      <c r="B29" s="152">
        <v>20</v>
      </c>
      <c r="C29" s="153"/>
      <c r="D29" s="154"/>
      <c r="E29" s="57">
        <f t="shared" si="0"/>
        <v>0</v>
      </c>
      <c r="F29" s="156"/>
      <c r="G29" s="157">
        <f>ABS((HOUR('Duben 2026'!E29)+MINUTE('Duben 2026'!E29)/60))*F29</f>
        <v>0</v>
      </c>
      <c r="H29" s="350"/>
      <c r="I29" s="350"/>
      <c r="J29" s="350"/>
      <c r="K29" s="350"/>
      <c r="L29" s="351"/>
    </row>
    <row r="30" spans="1:12" ht="13.5" customHeight="1" x14ac:dyDescent="0.25">
      <c r="A30" s="164" t="s">
        <v>10</v>
      </c>
      <c r="B30" s="197">
        <v>21</v>
      </c>
      <c r="C30" s="153"/>
      <c r="D30" s="154"/>
      <c r="E30" s="57">
        <f t="shared" si="0"/>
        <v>0</v>
      </c>
      <c r="F30" s="156"/>
      <c r="G30" s="157">
        <f>ABS((HOUR('Duben 2026'!E30)+MINUTE('Duben 2026'!E30)/60))*F30</f>
        <v>0</v>
      </c>
      <c r="H30" s="350"/>
      <c r="I30" s="350"/>
      <c r="J30" s="350"/>
      <c r="K30" s="350"/>
      <c r="L30" s="351"/>
    </row>
    <row r="31" spans="1:12" ht="13.5" customHeight="1" x14ac:dyDescent="0.25">
      <c r="A31" s="76" t="s">
        <v>11</v>
      </c>
      <c r="B31" s="83">
        <v>22</v>
      </c>
      <c r="C31" s="37"/>
      <c r="D31" s="38"/>
      <c r="E31" s="57">
        <f t="shared" si="0"/>
        <v>0</v>
      </c>
      <c r="F31" s="41"/>
      <c r="G31" s="58">
        <f>ABS((HOUR('Duben 2026'!E31)+MINUTE('Duben 2026'!E31)/60))*F31</f>
        <v>0</v>
      </c>
      <c r="H31" s="346"/>
      <c r="I31" s="346"/>
      <c r="J31" s="346"/>
      <c r="K31" s="346"/>
      <c r="L31" s="347"/>
    </row>
    <row r="32" spans="1:12" ht="13.5" customHeight="1" x14ac:dyDescent="0.25">
      <c r="A32" s="76" t="s">
        <v>12</v>
      </c>
      <c r="B32" s="83">
        <v>23</v>
      </c>
      <c r="C32" s="37"/>
      <c r="D32" s="38"/>
      <c r="E32" s="57">
        <f t="shared" si="0"/>
        <v>0</v>
      </c>
      <c r="F32" s="41"/>
      <c r="G32" s="58">
        <f>ABS((HOUR('Duben 2026'!E32)+MINUTE('Duben 2026'!E32)/60))*F32</f>
        <v>0</v>
      </c>
      <c r="H32" s="346"/>
      <c r="I32" s="346"/>
      <c r="J32" s="346"/>
      <c r="K32" s="346"/>
      <c r="L32" s="347"/>
    </row>
    <row r="33" spans="1:22" ht="13.5" customHeight="1" x14ac:dyDescent="0.25">
      <c r="A33" s="75" t="s">
        <v>13</v>
      </c>
      <c r="B33" s="83">
        <v>24</v>
      </c>
      <c r="C33" s="37"/>
      <c r="D33" s="38"/>
      <c r="E33" s="57">
        <f t="shared" si="0"/>
        <v>0</v>
      </c>
      <c r="F33" s="41"/>
      <c r="G33" s="58">
        <f>ABS((HOUR('Duben 2026'!E33)+MINUTE('Duben 2026'!E33)/60))*F33</f>
        <v>0</v>
      </c>
      <c r="H33" s="346"/>
      <c r="I33" s="346"/>
      <c r="J33" s="346"/>
      <c r="K33" s="346"/>
      <c r="L33" s="347"/>
    </row>
    <row r="34" spans="1:22" ht="13.5" customHeight="1" x14ac:dyDescent="0.25">
      <c r="A34" s="174" t="s">
        <v>14</v>
      </c>
      <c r="B34" s="82">
        <v>25</v>
      </c>
      <c r="C34" s="39"/>
      <c r="D34" s="40"/>
      <c r="E34" s="56">
        <f t="shared" si="0"/>
        <v>0</v>
      </c>
      <c r="F34" s="42"/>
      <c r="G34" s="74">
        <f>ABS((HOUR('Duben 2026'!E34)+MINUTE('Duben 2026'!E34)/60))*F34</f>
        <v>0</v>
      </c>
      <c r="H34" s="348"/>
      <c r="I34" s="348"/>
      <c r="J34" s="348"/>
      <c r="K34" s="348"/>
      <c r="L34" s="349"/>
    </row>
    <row r="35" spans="1:22" ht="13.5" customHeight="1" x14ac:dyDescent="0.25">
      <c r="A35" s="174" t="s">
        <v>15</v>
      </c>
      <c r="B35" s="82">
        <v>26</v>
      </c>
      <c r="C35" s="39"/>
      <c r="D35" s="40"/>
      <c r="E35" s="56">
        <f t="shared" si="0"/>
        <v>0</v>
      </c>
      <c r="F35" s="42"/>
      <c r="G35" s="74">
        <f>ABS((HOUR('Duben 2026'!E35)+MINUTE('Duben 2026'!E35)/60))*F35</f>
        <v>0</v>
      </c>
      <c r="H35" s="348"/>
      <c r="I35" s="348"/>
      <c r="J35" s="348"/>
      <c r="K35" s="348"/>
      <c r="L35" s="349"/>
    </row>
    <row r="36" spans="1:22" ht="13.5" customHeight="1" x14ac:dyDescent="0.25">
      <c r="A36" s="164" t="s">
        <v>9</v>
      </c>
      <c r="B36" s="152">
        <v>27</v>
      </c>
      <c r="C36" s="153"/>
      <c r="D36" s="154"/>
      <c r="E36" s="57">
        <f t="shared" si="0"/>
        <v>0</v>
      </c>
      <c r="F36" s="156"/>
      <c r="G36" s="157">
        <f>ABS((HOUR('Duben 2026'!E36)+MINUTE('Duben 2026'!E36)/60))*F36</f>
        <v>0</v>
      </c>
      <c r="H36" s="350"/>
      <c r="I36" s="350"/>
      <c r="J36" s="350"/>
      <c r="K36" s="350"/>
      <c r="L36" s="351"/>
    </row>
    <row r="37" spans="1:22" ht="13.5" customHeight="1" x14ac:dyDescent="0.25">
      <c r="A37" s="76" t="s">
        <v>10</v>
      </c>
      <c r="B37" s="83">
        <v>28</v>
      </c>
      <c r="C37" s="37"/>
      <c r="D37" s="38"/>
      <c r="E37" s="57">
        <f t="shared" si="0"/>
        <v>0</v>
      </c>
      <c r="F37" s="41"/>
      <c r="G37" s="58">
        <f>ABS((HOUR('Duben 2026'!E37)+MINUTE('Duben 2026'!E37)/60))*F37</f>
        <v>0</v>
      </c>
      <c r="H37" s="346"/>
      <c r="I37" s="346"/>
      <c r="J37" s="346"/>
      <c r="K37" s="346"/>
      <c r="L37" s="347"/>
    </row>
    <row r="38" spans="1:22" ht="13.5" customHeight="1" x14ac:dyDescent="0.25">
      <c r="A38" s="109" t="s">
        <v>11</v>
      </c>
      <c r="B38" s="83">
        <v>29</v>
      </c>
      <c r="C38" s="37"/>
      <c r="D38" s="38"/>
      <c r="E38" s="57">
        <f t="shared" si="0"/>
        <v>0</v>
      </c>
      <c r="F38" s="41"/>
      <c r="G38" s="58">
        <f>ABS((HOUR('Duben 2026'!E38)+MINUTE('Duben 2026'!E38)/60))*F38</f>
        <v>0</v>
      </c>
      <c r="H38" s="346"/>
      <c r="I38" s="346"/>
      <c r="J38" s="346"/>
      <c r="K38" s="346"/>
      <c r="L38" s="347"/>
    </row>
    <row r="39" spans="1:22" ht="13.5" customHeight="1" thickBot="1" x14ac:dyDescent="0.3">
      <c r="A39" s="123" t="s">
        <v>12</v>
      </c>
      <c r="B39" s="110">
        <v>30</v>
      </c>
      <c r="C39" s="111"/>
      <c r="D39" s="112"/>
      <c r="E39" s="113">
        <f t="shared" si="0"/>
        <v>0</v>
      </c>
      <c r="F39" s="114"/>
      <c r="G39" s="115">
        <f>ABS((HOUR('Duben 2026'!E39)+MINUTE('Duben 2026'!E39)/60))*F39</f>
        <v>0</v>
      </c>
      <c r="H39" s="413"/>
      <c r="I39" s="413"/>
      <c r="J39" s="413"/>
      <c r="K39" s="413"/>
      <c r="L39" s="414"/>
    </row>
    <row r="40" spans="1:22" ht="13.5" customHeight="1" thickBot="1" x14ac:dyDescent="0.3">
      <c r="A40" s="352" t="s">
        <v>5</v>
      </c>
      <c r="B40" s="380"/>
      <c r="C40" s="353"/>
      <c r="D40" s="354"/>
      <c r="E40" s="6">
        <f>E10+E11+E12+E13+E14+E15+E16+E17+E18+E19+E20+E21+E22+E23+E24+E25+E26+E27+E28+E29+E30+E31+E32+E33+E34+E35+E36+E37+E38+E39</f>
        <v>0</v>
      </c>
      <c r="F40" s="61"/>
      <c r="G40" s="1">
        <f>G10+G11+G12+G13+G14+G15+G16+G17+G18+G19+G20+G21+G22+G23+G24+G25+G26+G27+G28+G29+G30+G31+G32+G33+G34+G35+G36+G37+G38+G39</f>
        <v>0</v>
      </c>
      <c r="H40" s="366" t="s">
        <v>45</v>
      </c>
      <c r="I40" s="367"/>
      <c r="J40" s="368"/>
      <c r="K40" s="369"/>
      <c r="L40" s="370"/>
    </row>
    <row r="41" spans="1:22" ht="13.5" customHeight="1" thickBot="1" x14ac:dyDescent="0.3">
      <c r="A41" s="379" t="s">
        <v>43</v>
      </c>
      <c r="B41" s="380"/>
      <c r="C41" s="380"/>
      <c r="D41" s="381"/>
      <c r="E41" s="8">
        <f>E40+'Leden 2026'!E41+'Únor 2026'!E38+'Březen 2026'!E41</f>
        <v>0</v>
      </c>
      <c r="H41" s="359" t="s">
        <v>46</v>
      </c>
      <c r="I41" s="360"/>
      <c r="J41" s="401">
        <f>'Leden 2026'!J42</f>
        <v>0</v>
      </c>
      <c r="K41" s="402"/>
      <c r="L41" s="403"/>
    </row>
    <row r="42" spans="1:22" ht="13.5" customHeight="1" thickBot="1" x14ac:dyDescent="0.4">
      <c r="A42" s="382"/>
      <c r="B42" s="382"/>
      <c r="C42" s="383"/>
      <c r="D42" s="383"/>
      <c r="E42" s="64"/>
      <c r="F42" s="400"/>
      <c r="G42" s="400"/>
      <c r="H42" s="357" t="s">
        <v>47</v>
      </c>
      <c r="I42" s="358"/>
      <c r="J42" s="363"/>
      <c r="K42" s="364"/>
      <c r="L42" s="365"/>
    </row>
    <row r="43" spans="1:22" ht="13.5" customHeight="1" x14ac:dyDescent="0.25">
      <c r="A43" s="61"/>
      <c r="B43" s="61"/>
      <c r="C43" s="61"/>
      <c r="D43" s="61"/>
      <c r="E43" s="2"/>
      <c r="F43" s="2"/>
      <c r="G43" s="2"/>
      <c r="H43" s="2"/>
      <c r="I43" s="2"/>
      <c r="J43" s="2"/>
      <c r="K43" s="2"/>
      <c r="L43" s="65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3.5" customHeight="1" x14ac:dyDescent="0.25">
      <c r="A44" s="374" t="s">
        <v>19</v>
      </c>
      <c r="B44" s="374"/>
      <c r="C44" s="374"/>
      <c r="D44" s="375"/>
      <c r="E44" s="375"/>
      <c r="F44" s="375"/>
      <c r="G44" s="375"/>
      <c r="H44" s="375"/>
      <c r="I44" s="376" t="s">
        <v>32</v>
      </c>
      <c r="J44" s="376"/>
      <c r="K44" s="376"/>
      <c r="L44" s="66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3.5" customHeight="1" x14ac:dyDescent="0.25">
      <c r="A45" s="67" t="s">
        <v>33</v>
      </c>
      <c r="B45" s="67"/>
      <c r="C45" s="377"/>
      <c r="D45" s="377"/>
      <c r="E45" s="377"/>
      <c r="F45" s="376" t="s">
        <v>20</v>
      </c>
      <c r="G45" s="376"/>
      <c r="H45" s="376"/>
      <c r="I45" s="376"/>
      <c r="J45" s="378"/>
      <c r="K45" s="378"/>
      <c r="L45" s="68" t="s">
        <v>23</v>
      </c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3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3.5" customHeight="1" x14ac:dyDescent="0.25">
      <c r="A47" s="67" t="s">
        <v>24</v>
      </c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3.5" customHeight="1" x14ac:dyDescent="0.25">
      <c r="A48" s="67" t="s">
        <v>34</v>
      </c>
      <c r="B48" s="67"/>
      <c r="C48" s="67"/>
      <c r="D48" s="67"/>
      <c r="E48" s="67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3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3.5" customHeight="1" x14ac:dyDescent="0.25">
      <c r="A50" s="384" t="s">
        <v>48</v>
      </c>
      <c r="B50" s="384"/>
      <c r="C50" s="384"/>
      <c r="D50" s="384"/>
      <c r="E50" s="384"/>
      <c r="F50" s="384"/>
      <c r="G50" s="384"/>
      <c r="H50" s="384"/>
      <c r="I50" s="384"/>
      <c r="J50" s="384"/>
      <c r="K50" s="384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3.5" customHeight="1" x14ac:dyDescent="0.25">
      <c r="A51" s="374" t="s">
        <v>49</v>
      </c>
      <c r="B51" s="374"/>
      <c r="C51" s="374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3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x14ac:dyDescent="0.25">
      <c r="A53" s="69" t="s">
        <v>25</v>
      </c>
      <c r="B53" s="404" t="str">
        <f>'Leden 2026'!B54</f>
        <v>Ostravě</v>
      </c>
      <c r="C53" s="404"/>
      <c r="D53" s="59" t="s">
        <v>26</v>
      </c>
      <c r="E53" s="81"/>
      <c r="F53" s="405">
        <f>'Leden 2026'!F54</f>
        <v>0</v>
      </c>
      <c r="G53" s="405"/>
      <c r="H53" s="405"/>
      <c r="I53" s="405"/>
      <c r="J53" s="405"/>
      <c r="K53" s="405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x14ac:dyDescent="0.25">
      <c r="F54" s="385" t="s">
        <v>27</v>
      </c>
      <c r="G54" s="385"/>
      <c r="H54" s="385"/>
      <c r="I54" s="385"/>
      <c r="J54" s="385"/>
      <c r="K54" s="385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x14ac:dyDescent="0.25">
      <c r="A56" s="2" t="s">
        <v>42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x14ac:dyDescent="0.25">
      <c r="A57" s="2" t="s">
        <v>28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x14ac:dyDescent="0.25">
      <c r="A59" s="319" t="s">
        <v>6</v>
      </c>
      <c r="B59" s="319"/>
      <c r="C59" s="270"/>
      <c r="D59" s="270"/>
      <c r="F59" s="406">
        <f>'Leden 2026'!F60</f>
        <v>0</v>
      </c>
      <c r="G59" s="406"/>
      <c r="H59" s="406"/>
      <c r="I59" s="406"/>
      <c r="J59" s="406"/>
      <c r="K59" s="406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x14ac:dyDescent="0.25">
      <c r="F60" s="386" t="s">
        <v>29</v>
      </c>
      <c r="G60" s="386"/>
      <c r="H60" s="386"/>
      <c r="I60" s="386"/>
      <c r="J60" s="386"/>
      <c r="K60" s="386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x14ac:dyDescent="0.25">
      <c r="A62" s="319" t="s">
        <v>6</v>
      </c>
      <c r="B62" s="319"/>
      <c r="C62" s="270"/>
      <c r="D62" s="270"/>
      <c r="F62" s="406" t="str">
        <f>'Leden 2026'!F63</f>
        <v>Ing. Martin Nekula, MBA</v>
      </c>
      <c r="G62" s="406"/>
      <c r="H62" s="406"/>
      <c r="I62" s="406"/>
      <c r="J62" s="406"/>
      <c r="K62" s="406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x14ac:dyDescent="0.25">
      <c r="F63" s="386" t="s">
        <v>31</v>
      </c>
      <c r="G63" s="386"/>
      <c r="H63" s="386"/>
      <c r="I63" s="386"/>
      <c r="J63" s="386"/>
      <c r="K63" s="386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x14ac:dyDescent="0.25">
      <c r="H64" s="10"/>
      <c r="I64" s="10"/>
      <c r="J64" s="10"/>
      <c r="K64" s="10"/>
      <c r="L64" s="10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x14ac:dyDescent="0.25">
      <c r="A65" s="319" t="s">
        <v>6</v>
      </c>
      <c r="B65" s="319"/>
      <c r="C65" s="270"/>
      <c r="D65" s="270"/>
      <c r="F65" s="405" t="str">
        <f>'Leden 2026'!F66</f>
        <v>Bc. Daniela Budinová</v>
      </c>
      <c r="G65" s="405"/>
      <c r="H65" s="405"/>
      <c r="I65" s="405"/>
      <c r="J65" s="405"/>
      <c r="K65" s="405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x14ac:dyDescent="0.25">
      <c r="F66" s="386" t="s">
        <v>30</v>
      </c>
      <c r="G66" s="386"/>
      <c r="H66" s="386"/>
      <c r="I66" s="386"/>
      <c r="J66" s="386"/>
      <c r="K66" s="386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17.25" x14ac:dyDescent="0.25">
      <c r="A68" s="2" t="s">
        <v>35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</sheetData>
  <sheetProtection password="DDBC" sheet="1" formatCells="0" selectLockedCells="1"/>
  <mergeCells count="81">
    <mergeCell ref="C65:D65"/>
    <mergeCell ref="C62:D62"/>
    <mergeCell ref="F66:K66"/>
    <mergeCell ref="F53:K53"/>
    <mergeCell ref="F59:K59"/>
    <mergeCell ref="F62:K62"/>
    <mergeCell ref="F65:K65"/>
    <mergeCell ref="B53:C53"/>
    <mergeCell ref="F54:K54"/>
    <mergeCell ref="C59:D59"/>
    <mergeCell ref="F60:K60"/>
    <mergeCell ref="F63:K63"/>
    <mergeCell ref="A65:B65"/>
    <mergeCell ref="A62:B62"/>
    <mergeCell ref="A59:B59"/>
    <mergeCell ref="H27:L27"/>
    <mergeCell ref="H26:L26"/>
    <mergeCell ref="H25:L25"/>
    <mergeCell ref="H24:L24"/>
    <mergeCell ref="H23:L23"/>
    <mergeCell ref="H9:L9"/>
    <mergeCell ref="H22:L22"/>
    <mergeCell ref="H21:L21"/>
    <mergeCell ref="H20:L20"/>
    <mergeCell ref="H19:L19"/>
    <mergeCell ref="H18:L18"/>
    <mergeCell ref="A50:K50"/>
    <mergeCell ref="A51:C51"/>
    <mergeCell ref="A44:C44"/>
    <mergeCell ref="D44:H44"/>
    <mergeCell ref="I44:K44"/>
    <mergeCell ref="C45:E45"/>
    <mergeCell ref="F45:I45"/>
    <mergeCell ref="J45:K45"/>
    <mergeCell ref="J42:L42"/>
    <mergeCell ref="H39:L39"/>
    <mergeCell ref="A42:B42"/>
    <mergeCell ref="C42:D42"/>
    <mergeCell ref="H40:I40"/>
    <mergeCell ref="H41:I41"/>
    <mergeCell ref="F42:G42"/>
    <mergeCell ref="H42:I42"/>
    <mergeCell ref="A40:D40"/>
    <mergeCell ref="J40:L40"/>
    <mergeCell ref="J41:L41"/>
    <mergeCell ref="A41:D41"/>
    <mergeCell ref="E1:F1"/>
    <mergeCell ref="G1:H1"/>
    <mergeCell ref="A3:G3"/>
    <mergeCell ref="H3:J3"/>
    <mergeCell ref="A6:C6"/>
    <mergeCell ref="D6:E6"/>
    <mergeCell ref="F6:G6"/>
    <mergeCell ref="H6:J6"/>
    <mergeCell ref="A4:G4"/>
    <mergeCell ref="H4:J4"/>
    <mergeCell ref="G8:G9"/>
    <mergeCell ref="H17:L17"/>
    <mergeCell ref="H32:L32"/>
    <mergeCell ref="H31:L31"/>
    <mergeCell ref="A8:B9"/>
    <mergeCell ref="C8:D8"/>
    <mergeCell ref="E8:E9"/>
    <mergeCell ref="F8:F9"/>
    <mergeCell ref="H8:L8"/>
    <mergeCell ref="H16:L16"/>
    <mergeCell ref="H15:L15"/>
    <mergeCell ref="H14:L14"/>
    <mergeCell ref="H13:L13"/>
    <mergeCell ref="H12:L12"/>
    <mergeCell ref="H11:L11"/>
    <mergeCell ref="H10:L10"/>
    <mergeCell ref="H38:L38"/>
    <mergeCell ref="H36:L36"/>
    <mergeCell ref="H30:L30"/>
    <mergeCell ref="H29:L29"/>
    <mergeCell ref="H28:L28"/>
    <mergeCell ref="H37:L37"/>
    <mergeCell ref="H35:L35"/>
    <mergeCell ref="H34:L34"/>
    <mergeCell ref="H33:L33"/>
  </mergeCells>
  <pageMargins left="0.19685039370078741" right="0.19685039370078741" top="0.19685039370078741" bottom="0.19685039370078741" header="0.31496062992125984" footer="0.31496062992125984"/>
  <pageSetup paperSize="9" scale="8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7">
    <pageSetUpPr fitToPage="1"/>
  </sheetPr>
  <dimension ref="A1:L69"/>
  <sheetViews>
    <sheetView topLeftCell="A37" zoomScaleNormal="100" workbookViewId="0">
      <selection activeCell="J43" sqref="J43:L43"/>
    </sheetView>
  </sheetViews>
  <sheetFormatPr defaultColWidth="9.140625" defaultRowHeight="15" x14ac:dyDescent="0.25"/>
  <cols>
    <col min="1" max="1" width="4.28515625" style="3" customWidth="1"/>
    <col min="2" max="4" width="6.42578125" style="3" customWidth="1"/>
    <col min="5" max="7" width="13.42578125" style="3" customWidth="1"/>
    <col min="8" max="11" width="8.42578125" style="3" customWidth="1"/>
    <col min="12" max="12" width="0.7109375" style="3" customWidth="1"/>
    <col min="13" max="16384" width="9.140625" style="2"/>
  </cols>
  <sheetData>
    <row r="1" spans="1:12" ht="18.75" customHeight="1" x14ac:dyDescent="0.3">
      <c r="E1" s="321" t="s">
        <v>18</v>
      </c>
      <c r="F1" s="321"/>
      <c r="G1" s="322" t="s">
        <v>61</v>
      </c>
      <c r="H1" s="322"/>
      <c r="I1" s="59"/>
    </row>
    <row r="2" spans="1:12" ht="13.5" customHeight="1" x14ac:dyDescent="0.25"/>
    <row r="3" spans="1:12" ht="13.5" customHeight="1" x14ac:dyDescent="0.25">
      <c r="A3" s="323" t="s">
        <v>51</v>
      </c>
      <c r="B3" s="323"/>
      <c r="C3" s="323"/>
      <c r="D3" s="323"/>
      <c r="E3" s="323"/>
      <c r="F3" s="323"/>
      <c r="G3" s="323"/>
      <c r="H3" s="397">
        <f>'Leden 2026'!H3</f>
        <v>0</v>
      </c>
      <c r="I3" s="397"/>
      <c r="J3" s="397"/>
      <c r="K3" s="60"/>
      <c r="L3" s="60"/>
    </row>
    <row r="4" spans="1:12" ht="13.5" customHeight="1" x14ac:dyDescent="0.25">
      <c r="A4" s="266" t="s">
        <v>22</v>
      </c>
      <c r="B4" s="266"/>
      <c r="C4" s="266"/>
      <c r="D4" s="266"/>
      <c r="E4" s="266"/>
      <c r="F4" s="266"/>
      <c r="G4" s="266"/>
      <c r="H4" s="396">
        <f>'Leden 2026'!H4</f>
        <v>0</v>
      </c>
      <c r="I4" s="396"/>
      <c r="J4" s="396"/>
      <c r="K4" s="60"/>
      <c r="L4" s="60"/>
    </row>
    <row r="5" spans="1:12" ht="13.5" customHeight="1" x14ac:dyDescent="0.2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</row>
    <row r="6" spans="1:12" ht="13.5" customHeight="1" x14ac:dyDescent="0.25">
      <c r="A6" s="324" t="s">
        <v>16</v>
      </c>
      <c r="B6" s="324"/>
      <c r="C6" s="324"/>
      <c r="D6" s="387">
        <f>'Leden 2026'!D6</f>
        <v>0</v>
      </c>
      <c r="E6" s="387"/>
      <c r="F6" s="326" t="s">
        <v>17</v>
      </c>
      <c r="G6" s="326"/>
      <c r="H6" s="387">
        <f>'Leden 2026'!H6</f>
        <v>0</v>
      </c>
      <c r="I6" s="387"/>
      <c r="J6" s="387"/>
      <c r="K6" s="60"/>
      <c r="L6" s="60"/>
    </row>
    <row r="7" spans="1:12" ht="13.5" customHeight="1" thickBot="1" x14ac:dyDescent="0.3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</row>
    <row r="8" spans="1:12" ht="13.5" customHeight="1" x14ac:dyDescent="0.25">
      <c r="A8" s="327" t="s">
        <v>6</v>
      </c>
      <c r="B8" s="328"/>
      <c r="C8" s="331" t="s">
        <v>7</v>
      </c>
      <c r="D8" s="332"/>
      <c r="E8" s="333" t="s">
        <v>8</v>
      </c>
      <c r="F8" s="335" t="s">
        <v>4</v>
      </c>
      <c r="G8" s="337" t="s">
        <v>0</v>
      </c>
      <c r="H8" s="392" t="s">
        <v>1</v>
      </c>
      <c r="I8" s="339"/>
      <c r="J8" s="339"/>
      <c r="K8" s="339"/>
      <c r="L8" s="340"/>
    </row>
    <row r="9" spans="1:12" ht="13.5" customHeight="1" thickBot="1" x14ac:dyDescent="0.3">
      <c r="A9" s="329"/>
      <c r="B9" s="330"/>
      <c r="C9" s="91" t="s">
        <v>2</v>
      </c>
      <c r="D9" s="92" t="s">
        <v>3</v>
      </c>
      <c r="E9" s="334"/>
      <c r="F9" s="336"/>
      <c r="G9" s="338"/>
      <c r="H9" s="422" t="str">
        <f>'Leden 2026'!H9</f>
        <v>HASÍK</v>
      </c>
      <c r="I9" s="423"/>
      <c r="J9" s="423"/>
      <c r="K9" s="423"/>
      <c r="L9" s="424"/>
    </row>
    <row r="10" spans="1:12" ht="13.5" customHeight="1" x14ac:dyDescent="0.25">
      <c r="A10" s="206" t="s">
        <v>13</v>
      </c>
      <c r="B10" s="102">
        <v>1</v>
      </c>
      <c r="C10" s="200"/>
      <c r="D10" s="201"/>
      <c r="E10" s="202">
        <f>(D10-C10+(D10&lt;C10))-0.0208333333333333*(IF((D10-C10+(D10&lt;C10))&gt;0.25,1,0)+IF((D10-C10+(D10&lt;C10))&gt;0.5,1,0)+IF((D10-C10+(D10&lt;C10))&gt;0.75,1,0))</f>
        <v>0</v>
      </c>
      <c r="F10" s="203"/>
      <c r="G10" s="204">
        <f>ABS((HOUR('Květen 2026'!E10)+MINUTE('Květen 2026'!E10)/60))*F10</f>
        <v>0</v>
      </c>
      <c r="H10" s="420"/>
      <c r="I10" s="420"/>
      <c r="J10" s="420"/>
      <c r="K10" s="420"/>
      <c r="L10" s="421"/>
    </row>
    <row r="11" spans="1:12" ht="13.5" customHeight="1" x14ac:dyDescent="0.25">
      <c r="A11" s="174" t="s">
        <v>14</v>
      </c>
      <c r="B11" s="82">
        <v>2</v>
      </c>
      <c r="C11" s="39"/>
      <c r="D11" s="40"/>
      <c r="E11" s="94">
        <f t="shared" ref="E11:E40" si="0">(D11-C11+(D11&lt;C11))-0.0208333333333333*(IF((D11-C11+(D11&lt;C11))&gt;0.25,1,0)+IF((D11-C11+(D11&lt;C11))&gt;0.5,1,0)+IF((D11-C11+(D11&lt;C11))&gt;0.75,1,0))</f>
        <v>0</v>
      </c>
      <c r="F11" s="42"/>
      <c r="G11" s="74">
        <f>ABS((HOUR('Květen 2026'!E11)+MINUTE('Květen 2026'!E11)/60))*F11</f>
        <v>0</v>
      </c>
      <c r="H11" s="348"/>
      <c r="I11" s="348"/>
      <c r="J11" s="348"/>
      <c r="K11" s="348"/>
      <c r="L11" s="349"/>
    </row>
    <row r="12" spans="1:12" ht="13.5" customHeight="1" x14ac:dyDescent="0.25">
      <c r="A12" s="174" t="s">
        <v>15</v>
      </c>
      <c r="B12" s="82">
        <v>3</v>
      </c>
      <c r="C12" s="39"/>
      <c r="D12" s="40"/>
      <c r="E12" s="94">
        <f t="shared" si="0"/>
        <v>0</v>
      </c>
      <c r="F12" s="42"/>
      <c r="G12" s="74">
        <f>ABS((HOUR('Květen 2026'!E12)+MINUTE('Květen 2026'!E12)/60))*F12</f>
        <v>0</v>
      </c>
      <c r="H12" s="348"/>
      <c r="I12" s="348"/>
      <c r="J12" s="348"/>
      <c r="K12" s="348"/>
      <c r="L12" s="349"/>
    </row>
    <row r="13" spans="1:12" ht="13.5" customHeight="1" x14ac:dyDescent="0.25">
      <c r="A13" s="164" t="s">
        <v>9</v>
      </c>
      <c r="B13" s="152">
        <v>4</v>
      </c>
      <c r="C13" s="153"/>
      <c r="D13" s="154"/>
      <c r="E13" s="163">
        <f t="shared" si="0"/>
        <v>0</v>
      </c>
      <c r="F13" s="156"/>
      <c r="G13" s="157">
        <f>ABS((HOUR('Květen 2026'!E13)+MINUTE('Květen 2026'!E13)/60))*F13</f>
        <v>0</v>
      </c>
      <c r="H13" s="350"/>
      <c r="I13" s="350"/>
      <c r="J13" s="350"/>
      <c r="K13" s="350"/>
      <c r="L13" s="351"/>
    </row>
    <row r="14" spans="1:12" ht="13.5" customHeight="1" x14ac:dyDescent="0.25">
      <c r="A14" s="76" t="s">
        <v>10</v>
      </c>
      <c r="B14" s="83">
        <v>5</v>
      </c>
      <c r="C14" s="37"/>
      <c r="D14" s="38"/>
      <c r="E14" s="163">
        <f t="shared" si="0"/>
        <v>0</v>
      </c>
      <c r="F14" s="41"/>
      <c r="G14" s="58">
        <f>ABS((HOUR('Květen 2026'!E14)+MINUTE('Květen 2026'!E14)/60))*F14</f>
        <v>0</v>
      </c>
      <c r="H14" s="346"/>
      <c r="I14" s="346"/>
      <c r="J14" s="346"/>
      <c r="K14" s="346"/>
      <c r="L14" s="347"/>
    </row>
    <row r="15" spans="1:12" ht="13.5" customHeight="1" x14ac:dyDescent="0.25">
      <c r="A15" s="76" t="s">
        <v>11</v>
      </c>
      <c r="B15" s="83">
        <v>6</v>
      </c>
      <c r="C15" s="37"/>
      <c r="D15" s="38"/>
      <c r="E15" s="163">
        <f t="shared" si="0"/>
        <v>0</v>
      </c>
      <c r="F15" s="41"/>
      <c r="G15" s="58">
        <f>ABS((HOUR('Květen 2026'!E15)+MINUTE('Květen 2026'!E15)/60))*F15</f>
        <v>0</v>
      </c>
      <c r="H15" s="346"/>
      <c r="I15" s="346"/>
      <c r="J15" s="346"/>
      <c r="K15" s="346"/>
      <c r="L15" s="347"/>
    </row>
    <row r="16" spans="1:12" ht="13.5" customHeight="1" x14ac:dyDescent="0.25">
      <c r="A16" s="76" t="s">
        <v>12</v>
      </c>
      <c r="B16" s="83">
        <v>7</v>
      </c>
      <c r="C16" s="37"/>
      <c r="D16" s="38"/>
      <c r="E16" s="163">
        <f t="shared" si="0"/>
        <v>0</v>
      </c>
      <c r="F16" s="41"/>
      <c r="G16" s="58">
        <f>ABS((HOUR('Květen 2026'!E16)+MINUTE('Květen 2026'!E16)/60))*F16</f>
        <v>0</v>
      </c>
      <c r="H16" s="346"/>
      <c r="I16" s="346"/>
      <c r="J16" s="346"/>
      <c r="K16" s="346"/>
      <c r="L16" s="347"/>
    </row>
    <row r="17" spans="1:12" ht="13.5" customHeight="1" x14ac:dyDescent="0.25">
      <c r="A17" s="206" t="s">
        <v>13</v>
      </c>
      <c r="B17" s="102">
        <v>8</v>
      </c>
      <c r="C17" s="103"/>
      <c r="D17" s="104"/>
      <c r="E17" s="134">
        <f t="shared" si="0"/>
        <v>0</v>
      </c>
      <c r="F17" s="105"/>
      <c r="G17" s="106">
        <f>ABS((HOUR('Květen 2026'!E17)+MINUTE('Květen 2026'!E17)/60))*F17</f>
        <v>0</v>
      </c>
      <c r="H17" s="425"/>
      <c r="I17" s="425"/>
      <c r="J17" s="425"/>
      <c r="K17" s="425"/>
      <c r="L17" s="426"/>
    </row>
    <row r="18" spans="1:12" ht="13.5" customHeight="1" x14ac:dyDescent="0.25">
      <c r="A18" s="174" t="s">
        <v>14</v>
      </c>
      <c r="B18" s="82">
        <v>9</v>
      </c>
      <c r="C18" s="39"/>
      <c r="D18" s="40"/>
      <c r="E18" s="94">
        <f t="shared" si="0"/>
        <v>0</v>
      </c>
      <c r="F18" s="42"/>
      <c r="G18" s="74">
        <f>ABS((HOUR('Květen 2026'!E18)+MINUTE('Květen 2026'!E18)/60))*F18</f>
        <v>0</v>
      </c>
      <c r="H18" s="348"/>
      <c r="I18" s="348"/>
      <c r="J18" s="348"/>
      <c r="K18" s="348"/>
      <c r="L18" s="349"/>
    </row>
    <row r="19" spans="1:12" ht="13.5" customHeight="1" x14ac:dyDescent="0.25">
      <c r="A19" s="174" t="s">
        <v>15</v>
      </c>
      <c r="B19" s="82">
        <v>10</v>
      </c>
      <c r="C19" s="39"/>
      <c r="D19" s="40"/>
      <c r="E19" s="94">
        <f t="shared" si="0"/>
        <v>0</v>
      </c>
      <c r="F19" s="42"/>
      <c r="G19" s="74">
        <f>ABS((HOUR('Květen 2026'!E19)+MINUTE('Květen 2026'!E19)/60))*F19</f>
        <v>0</v>
      </c>
      <c r="H19" s="348"/>
      <c r="I19" s="348"/>
      <c r="J19" s="348"/>
      <c r="K19" s="348"/>
      <c r="L19" s="349"/>
    </row>
    <row r="20" spans="1:12" ht="13.5" customHeight="1" x14ac:dyDescent="0.25">
      <c r="A20" s="164" t="s">
        <v>9</v>
      </c>
      <c r="B20" s="152">
        <v>11</v>
      </c>
      <c r="C20" s="153"/>
      <c r="D20" s="154"/>
      <c r="E20" s="163">
        <f t="shared" si="0"/>
        <v>0</v>
      </c>
      <c r="F20" s="156"/>
      <c r="G20" s="157">
        <f>ABS((HOUR('Květen 2026'!E20)+MINUTE('Květen 2026'!E20)/60))*F20</f>
        <v>0</v>
      </c>
      <c r="H20" s="350"/>
      <c r="I20" s="350"/>
      <c r="J20" s="350"/>
      <c r="K20" s="350"/>
      <c r="L20" s="351"/>
    </row>
    <row r="21" spans="1:12" ht="13.5" customHeight="1" x14ac:dyDescent="0.25">
      <c r="A21" s="76" t="s">
        <v>10</v>
      </c>
      <c r="B21" s="83">
        <v>12</v>
      </c>
      <c r="C21" s="37"/>
      <c r="D21" s="38"/>
      <c r="E21" s="163">
        <f t="shared" si="0"/>
        <v>0</v>
      </c>
      <c r="F21" s="41"/>
      <c r="G21" s="58">
        <f>ABS((HOUR('Květen 2026'!E21)+MINUTE('Květen 2026'!E21)/60))*F21</f>
        <v>0</v>
      </c>
      <c r="H21" s="346"/>
      <c r="I21" s="346"/>
      <c r="J21" s="346"/>
      <c r="K21" s="346"/>
      <c r="L21" s="347"/>
    </row>
    <row r="22" spans="1:12" ht="13.5" customHeight="1" x14ac:dyDescent="0.25">
      <c r="A22" s="76" t="s">
        <v>11</v>
      </c>
      <c r="B22" s="83">
        <v>13</v>
      </c>
      <c r="C22" s="37"/>
      <c r="D22" s="38"/>
      <c r="E22" s="163">
        <f t="shared" si="0"/>
        <v>0</v>
      </c>
      <c r="F22" s="41"/>
      <c r="G22" s="58">
        <f>ABS((HOUR('Květen 2026'!E22)+MINUTE('Květen 2026'!E22)/60))*F22</f>
        <v>0</v>
      </c>
      <c r="H22" s="346"/>
      <c r="I22" s="346"/>
      <c r="J22" s="346"/>
      <c r="K22" s="346"/>
      <c r="L22" s="347"/>
    </row>
    <row r="23" spans="1:12" ht="13.5" customHeight="1" x14ac:dyDescent="0.25">
      <c r="A23" s="76" t="s">
        <v>12</v>
      </c>
      <c r="B23" s="83">
        <v>14</v>
      </c>
      <c r="C23" s="37"/>
      <c r="D23" s="38"/>
      <c r="E23" s="163">
        <f t="shared" si="0"/>
        <v>0</v>
      </c>
      <c r="F23" s="41"/>
      <c r="G23" s="58">
        <f>ABS((HOUR('Květen 2026'!E23)+MINUTE('Květen 2026'!E23)/60))*F23</f>
        <v>0</v>
      </c>
      <c r="H23" s="346"/>
      <c r="I23" s="346"/>
      <c r="J23" s="346"/>
      <c r="K23" s="346"/>
      <c r="L23" s="347"/>
    </row>
    <row r="24" spans="1:12" ht="13.5" customHeight="1" x14ac:dyDescent="0.25">
      <c r="A24" s="75" t="s">
        <v>13</v>
      </c>
      <c r="B24" s="83">
        <v>15</v>
      </c>
      <c r="C24" s="37"/>
      <c r="D24" s="38"/>
      <c r="E24" s="163">
        <f t="shared" si="0"/>
        <v>0</v>
      </c>
      <c r="F24" s="41"/>
      <c r="G24" s="58">
        <f>ABS((HOUR('Květen 2026'!E24)+MINUTE('Květen 2026'!E24)/60))*F24</f>
        <v>0</v>
      </c>
      <c r="H24" s="346"/>
      <c r="I24" s="346"/>
      <c r="J24" s="346"/>
      <c r="K24" s="346"/>
      <c r="L24" s="347"/>
    </row>
    <row r="25" spans="1:12" ht="13.5" customHeight="1" x14ac:dyDescent="0.25">
      <c r="A25" s="174" t="s">
        <v>14</v>
      </c>
      <c r="B25" s="82">
        <v>16</v>
      </c>
      <c r="C25" s="39"/>
      <c r="D25" s="40"/>
      <c r="E25" s="94">
        <f t="shared" si="0"/>
        <v>0</v>
      </c>
      <c r="F25" s="42"/>
      <c r="G25" s="74">
        <f>ABS((HOUR('Květen 2026'!E25)+MINUTE('Květen 2026'!E25)/60))*F25</f>
        <v>0</v>
      </c>
      <c r="H25" s="348"/>
      <c r="I25" s="348"/>
      <c r="J25" s="348"/>
      <c r="K25" s="348"/>
      <c r="L25" s="349"/>
    </row>
    <row r="26" spans="1:12" ht="13.5" customHeight="1" x14ac:dyDescent="0.25">
      <c r="A26" s="174" t="s">
        <v>15</v>
      </c>
      <c r="B26" s="82">
        <v>17</v>
      </c>
      <c r="C26" s="39"/>
      <c r="D26" s="40"/>
      <c r="E26" s="94">
        <f t="shared" si="0"/>
        <v>0</v>
      </c>
      <c r="F26" s="42"/>
      <c r="G26" s="74">
        <f>ABS((HOUR('Květen 2026'!E26)+MINUTE('Květen 2026'!E26)/60))*F26</f>
        <v>0</v>
      </c>
      <c r="H26" s="348"/>
      <c r="I26" s="348"/>
      <c r="J26" s="348"/>
      <c r="K26" s="348"/>
      <c r="L26" s="349"/>
    </row>
    <row r="27" spans="1:12" ht="13.5" customHeight="1" x14ac:dyDescent="0.25">
      <c r="A27" s="164" t="s">
        <v>9</v>
      </c>
      <c r="B27" s="152">
        <v>18</v>
      </c>
      <c r="C27" s="153"/>
      <c r="D27" s="154"/>
      <c r="E27" s="163">
        <f t="shared" si="0"/>
        <v>0</v>
      </c>
      <c r="F27" s="156"/>
      <c r="G27" s="157">
        <f>ABS((HOUR('Květen 2026'!E27)+MINUTE('Květen 2026'!E27)/60))*F27</f>
        <v>0</v>
      </c>
      <c r="H27" s="407"/>
      <c r="I27" s="408"/>
      <c r="J27" s="408"/>
      <c r="K27" s="408"/>
      <c r="L27" s="409"/>
    </row>
    <row r="28" spans="1:12" ht="13.5" customHeight="1" x14ac:dyDescent="0.25">
      <c r="A28" s="76" t="s">
        <v>10</v>
      </c>
      <c r="B28" s="83">
        <v>19</v>
      </c>
      <c r="C28" s="37"/>
      <c r="D28" s="38"/>
      <c r="E28" s="163">
        <f t="shared" si="0"/>
        <v>0</v>
      </c>
      <c r="F28" s="41"/>
      <c r="G28" s="58">
        <f>ABS((HOUR('Květen 2026'!E28)+MINUTE('Květen 2026'!E28)/60))*F28</f>
        <v>0</v>
      </c>
      <c r="H28" s="346"/>
      <c r="I28" s="346"/>
      <c r="J28" s="346"/>
      <c r="K28" s="346"/>
      <c r="L28" s="347"/>
    </row>
    <row r="29" spans="1:12" ht="13.5" customHeight="1" x14ac:dyDescent="0.25">
      <c r="A29" s="76" t="s">
        <v>11</v>
      </c>
      <c r="B29" s="83">
        <v>20</v>
      </c>
      <c r="C29" s="37"/>
      <c r="D29" s="38"/>
      <c r="E29" s="163">
        <f t="shared" si="0"/>
        <v>0</v>
      </c>
      <c r="F29" s="41"/>
      <c r="G29" s="58">
        <f>ABS((HOUR('Květen 2026'!E29)+MINUTE('Květen 2026'!E29)/60))*F29</f>
        <v>0</v>
      </c>
      <c r="H29" s="346"/>
      <c r="I29" s="346"/>
      <c r="J29" s="346"/>
      <c r="K29" s="346"/>
      <c r="L29" s="347"/>
    </row>
    <row r="30" spans="1:12" ht="13.5" customHeight="1" x14ac:dyDescent="0.25">
      <c r="A30" s="76" t="s">
        <v>12</v>
      </c>
      <c r="B30" s="83">
        <v>21</v>
      </c>
      <c r="C30" s="37"/>
      <c r="D30" s="38"/>
      <c r="E30" s="163">
        <f t="shared" si="0"/>
        <v>0</v>
      </c>
      <c r="F30" s="41"/>
      <c r="G30" s="58">
        <f>ABS((HOUR('Květen 2026'!E30)+MINUTE('Květen 2026'!E30)/60))*F30</f>
        <v>0</v>
      </c>
      <c r="H30" s="346"/>
      <c r="I30" s="346"/>
      <c r="J30" s="346"/>
      <c r="K30" s="346"/>
      <c r="L30" s="347"/>
    </row>
    <row r="31" spans="1:12" ht="13.5" customHeight="1" x14ac:dyDescent="0.25">
      <c r="A31" s="75" t="s">
        <v>13</v>
      </c>
      <c r="B31" s="83">
        <v>22</v>
      </c>
      <c r="C31" s="37"/>
      <c r="D31" s="38"/>
      <c r="E31" s="163">
        <f t="shared" si="0"/>
        <v>0</v>
      </c>
      <c r="F31" s="41"/>
      <c r="G31" s="58">
        <f>ABS((HOUR('Květen 2026'!E31)+MINUTE('Květen 2026'!E31)/60))*F31</f>
        <v>0</v>
      </c>
      <c r="H31" s="346"/>
      <c r="I31" s="346"/>
      <c r="J31" s="346"/>
      <c r="K31" s="346"/>
      <c r="L31" s="347"/>
    </row>
    <row r="32" spans="1:12" ht="13.5" customHeight="1" x14ac:dyDescent="0.25">
      <c r="A32" s="174" t="s">
        <v>14</v>
      </c>
      <c r="B32" s="82">
        <v>23</v>
      </c>
      <c r="C32" s="39"/>
      <c r="D32" s="40"/>
      <c r="E32" s="94">
        <f t="shared" si="0"/>
        <v>0</v>
      </c>
      <c r="F32" s="42"/>
      <c r="G32" s="74">
        <f>ABS((HOUR('Květen 2026'!E32)+MINUTE('Květen 2026'!E32)/60))*F32</f>
        <v>0</v>
      </c>
      <c r="H32" s="348"/>
      <c r="I32" s="348"/>
      <c r="J32" s="348"/>
      <c r="K32" s="348"/>
      <c r="L32" s="349"/>
    </row>
    <row r="33" spans="1:12" ht="13.5" customHeight="1" x14ac:dyDescent="0.25">
      <c r="A33" s="174" t="s">
        <v>15</v>
      </c>
      <c r="B33" s="82">
        <v>24</v>
      </c>
      <c r="C33" s="39"/>
      <c r="D33" s="40"/>
      <c r="E33" s="94">
        <f t="shared" si="0"/>
        <v>0</v>
      </c>
      <c r="F33" s="42"/>
      <c r="G33" s="74">
        <f>ABS((HOUR('Květen 2026'!E33)+MINUTE('Květen 2026'!E33)/60))*F33</f>
        <v>0</v>
      </c>
      <c r="H33" s="348"/>
      <c r="I33" s="348"/>
      <c r="J33" s="348"/>
      <c r="K33" s="348"/>
      <c r="L33" s="349"/>
    </row>
    <row r="34" spans="1:12" ht="13.5" customHeight="1" x14ac:dyDescent="0.25">
      <c r="A34" s="164" t="s">
        <v>9</v>
      </c>
      <c r="B34" s="152">
        <v>25</v>
      </c>
      <c r="C34" s="153"/>
      <c r="D34" s="154"/>
      <c r="E34" s="163">
        <f t="shared" si="0"/>
        <v>0</v>
      </c>
      <c r="F34" s="156"/>
      <c r="G34" s="157">
        <f>ABS((HOUR('Květen 2026'!E34)+MINUTE('Květen 2026'!E34)/60))*F34</f>
        <v>0</v>
      </c>
      <c r="H34" s="350"/>
      <c r="I34" s="350"/>
      <c r="J34" s="350"/>
      <c r="K34" s="350"/>
      <c r="L34" s="351"/>
    </row>
    <row r="35" spans="1:12" ht="13.5" customHeight="1" x14ac:dyDescent="0.25">
      <c r="A35" s="76" t="s">
        <v>10</v>
      </c>
      <c r="B35" s="83">
        <v>26</v>
      </c>
      <c r="C35" s="37"/>
      <c r="D35" s="38"/>
      <c r="E35" s="163">
        <f t="shared" si="0"/>
        <v>0</v>
      </c>
      <c r="F35" s="41"/>
      <c r="G35" s="58">
        <f>ABS((HOUR('Květen 2026'!E35)+MINUTE('Květen 2026'!E35)/60))*F35</f>
        <v>0</v>
      </c>
      <c r="H35" s="346"/>
      <c r="I35" s="346"/>
      <c r="J35" s="346"/>
      <c r="K35" s="346"/>
      <c r="L35" s="347"/>
    </row>
    <row r="36" spans="1:12" ht="13.5" customHeight="1" x14ac:dyDescent="0.25">
      <c r="A36" s="76" t="s">
        <v>11</v>
      </c>
      <c r="B36" s="83">
        <v>27</v>
      </c>
      <c r="C36" s="37"/>
      <c r="D36" s="38"/>
      <c r="E36" s="163">
        <f t="shared" si="0"/>
        <v>0</v>
      </c>
      <c r="F36" s="41"/>
      <c r="G36" s="58">
        <f>ABS((HOUR('Květen 2026'!E36)+MINUTE('Květen 2026'!E36)/60))*F36</f>
        <v>0</v>
      </c>
      <c r="H36" s="346"/>
      <c r="I36" s="346"/>
      <c r="J36" s="346"/>
      <c r="K36" s="346"/>
      <c r="L36" s="347"/>
    </row>
    <row r="37" spans="1:12" ht="13.5" customHeight="1" x14ac:dyDescent="0.25">
      <c r="A37" s="109" t="s">
        <v>12</v>
      </c>
      <c r="B37" s="83">
        <v>28</v>
      </c>
      <c r="C37" s="37"/>
      <c r="D37" s="38"/>
      <c r="E37" s="163">
        <f t="shared" si="0"/>
        <v>0</v>
      </c>
      <c r="F37" s="41"/>
      <c r="G37" s="58">
        <f>ABS((HOUR('Květen 2026'!E37)+MINUTE('Květen 2026'!E37)/60))*F37</f>
        <v>0</v>
      </c>
      <c r="H37" s="346"/>
      <c r="I37" s="346"/>
      <c r="J37" s="346"/>
      <c r="K37" s="346"/>
      <c r="L37" s="347"/>
    </row>
    <row r="38" spans="1:12" ht="13.5" customHeight="1" x14ac:dyDescent="0.25">
      <c r="A38" s="109" t="s">
        <v>50</v>
      </c>
      <c r="B38" s="83">
        <v>29</v>
      </c>
      <c r="C38" s="37"/>
      <c r="D38" s="38"/>
      <c r="E38" s="163">
        <f t="shared" si="0"/>
        <v>0</v>
      </c>
      <c r="F38" s="41"/>
      <c r="G38" s="58">
        <f>ABS((HOUR('Květen 2026'!E38)+MINUTE('Květen 2026'!E38)/60))*F38</f>
        <v>0</v>
      </c>
      <c r="H38" s="346"/>
      <c r="I38" s="346"/>
      <c r="J38" s="346"/>
      <c r="K38" s="346"/>
      <c r="L38" s="347"/>
    </row>
    <row r="39" spans="1:12" ht="13.5" customHeight="1" x14ac:dyDescent="0.25">
      <c r="A39" s="174" t="s">
        <v>14</v>
      </c>
      <c r="B39" s="82">
        <v>30</v>
      </c>
      <c r="C39" s="39"/>
      <c r="D39" s="40"/>
      <c r="E39" s="94">
        <f t="shared" si="0"/>
        <v>0</v>
      </c>
      <c r="F39" s="42"/>
      <c r="G39" s="74">
        <f>ABS((HOUR('Květen 2026'!E39)+MINUTE('Květen 2026'!E39)/60))*F39</f>
        <v>0</v>
      </c>
      <c r="H39" s="348"/>
      <c r="I39" s="348"/>
      <c r="J39" s="348"/>
      <c r="K39" s="348"/>
      <c r="L39" s="349"/>
    </row>
    <row r="40" spans="1:12" ht="13.5" customHeight="1" thickBot="1" x14ac:dyDescent="0.3">
      <c r="A40" s="161" t="s">
        <v>15</v>
      </c>
      <c r="B40" s="84">
        <v>31</v>
      </c>
      <c r="C40" s="73"/>
      <c r="D40" s="43"/>
      <c r="E40" s="196">
        <f t="shared" si="0"/>
        <v>0</v>
      </c>
      <c r="F40" s="44"/>
      <c r="G40" s="85">
        <f>ABS((HOUR('Květen 2026'!E40)+MINUTE('Květen 2026'!E40)/60))*F40</f>
        <v>0</v>
      </c>
      <c r="H40" s="361"/>
      <c r="I40" s="361"/>
      <c r="J40" s="361"/>
      <c r="K40" s="361"/>
      <c r="L40" s="362"/>
    </row>
    <row r="41" spans="1:12" ht="13.5" customHeight="1" thickBot="1" x14ac:dyDescent="0.3">
      <c r="A41" s="352" t="s">
        <v>5</v>
      </c>
      <c r="B41" s="380"/>
      <c r="C41" s="353"/>
      <c r="D41" s="354"/>
      <c r="E41" s="6">
        <f>E10+E11+E12+E13+E14+E15+E16+E17+E18+E19+E20+E21+E22+E23+E24+E25+E26+E27+E28+E29+E30+E31+E32+E33+E34+E35+E36+E37+E38+E39+E40</f>
        <v>0</v>
      </c>
      <c r="F41" s="61"/>
      <c r="G41" s="1">
        <f>G10+G11+G12+G13+G14+G15+G16+G17+G18+G19+G20+G21+G22+G23+G24+G25+G26+G27+G28+G29+G30+G31+G32+G33+G34+G35+G36+G37+G38+G39+G40</f>
        <v>0</v>
      </c>
      <c r="H41" s="366" t="s">
        <v>45</v>
      </c>
      <c r="I41" s="367"/>
      <c r="J41" s="368"/>
      <c r="K41" s="369"/>
      <c r="L41" s="370"/>
    </row>
    <row r="42" spans="1:12" ht="13.5" customHeight="1" thickBot="1" x14ac:dyDescent="0.3">
      <c r="A42" s="379" t="s">
        <v>43</v>
      </c>
      <c r="B42" s="380"/>
      <c r="C42" s="380"/>
      <c r="D42" s="381"/>
      <c r="E42" s="8">
        <f>E41+'Leden 2026'!E41+'Únor 2026'!E38+'Březen 2026'!E41+'Duben 2026'!E40</f>
        <v>0</v>
      </c>
      <c r="H42" s="359" t="s">
        <v>46</v>
      </c>
      <c r="I42" s="360"/>
      <c r="J42" s="401">
        <f>'Leden 2026'!J42</f>
        <v>0</v>
      </c>
      <c r="K42" s="402"/>
      <c r="L42" s="403"/>
    </row>
    <row r="43" spans="1:12" ht="13.5" customHeight="1" thickBot="1" x14ac:dyDescent="0.4">
      <c r="A43" s="382"/>
      <c r="B43" s="382"/>
      <c r="C43" s="383"/>
      <c r="D43" s="383"/>
      <c r="E43" s="64"/>
      <c r="F43" s="400"/>
      <c r="G43" s="400"/>
      <c r="H43" s="357" t="s">
        <v>47</v>
      </c>
      <c r="I43" s="358"/>
      <c r="J43" s="363"/>
      <c r="K43" s="364"/>
      <c r="L43" s="365"/>
    </row>
    <row r="44" spans="1:12" ht="13.5" customHeight="1" x14ac:dyDescent="0.25">
      <c r="A44" s="61"/>
      <c r="B44" s="61"/>
      <c r="C44" s="61"/>
      <c r="D44" s="61"/>
      <c r="E44" s="2"/>
      <c r="F44" s="2"/>
      <c r="G44" s="2"/>
      <c r="H44" s="2"/>
      <c r="I44" s="2"/>
      <c r="J44" s="2"/>
      <c r="K44" s="2"/>
      <c r="L44" s="65"/>
    </row>
    <row r="45" spans="1:12" ht="13.5" customHeight="1" x14ac:dyDescent="0.25">
      <c r="A45" s="374" t="s">
        <v>19</v>
      </c>
      <c r="B45" s="374"/>
      <c r="C45" s="374"/>
      <c r="D45" s="375"/>
      <c r="E45" s="375"/>
      <c r="F45" s="375"/>
      <c r="G45" s="375"/>
      <c r="H45" s="375"/>
      <c r="I45" s="376" t="s">
        <v>32</v>
      </c>
      <c r="J45" s="376"/>
      <c r="K45" s="376"/>
      <c r="L45" s="66"/>
    </row>
    <row r="46" spans="1:12" ht="13.5" customHeight="1" x14ac:dyDescent="0.25">
      <c r="A46" s="67" t="s">
        <v>33</v>
      </c>
      <c r="B46" s="67"/>
      <c r="C46" s="377"/>
      <c r="D46" s="377"/>
      <c r="E46" s="377"/>
      <c r="F46" s="376" t="s">
        <v>20</v>
      </c>
      <c r="G46" s="376"/>
      <c r="H46" s="376"/>
      <c r="I46" s="376"/>
      <c r="J46" s="378"/>
      <c r="K46" s="378"/>
      <c r="L46" s="68" t="s">
        <v>23</v>
      </c>
    </row>
    <row r="47" spans="1:12" ht="13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3.5" customHeight="1" x14ac:dyDescent="0.25">
      <c r="A48" s="67" t="s">
        <v>24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</row>
    <row r="49" spans="1:12" ht="13.5" customHeight="1" x14ac:dyDescent="0.25">
      <c r="A49" s="67" t="s">
        <v>34</v>
      </c>
      <c r="B49" s="67"/>
      <c r="C49" s="67"/>
      <c r="D49" s="67"/>
      <c r="E49" s="67"/>
      <c r="F49" s="2"/>
      <c r="G49" s="2"/>
      <c r="H49" s="2"/>
      <c r="I49" s="2"/>
      <c r="J49" s="2"/>
      <c r="K49" s="2"/>
      <c r="L49" s="2"/>
    </row>
    <row r="50" spans="1:12" ht="13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3.5" customHeight="1" x14ac:dyDescent="0.25">
      <c r="A51" s="384" t="s">
        <v>48</v>
      </c>
      <c r="B51" s="384"/>
      <c r="C51" s="384"/>
      <c r="D51" s="384"/>
      <c r="E51" s="384"/>
      <c r="F51" s="384"/>
      <c r="G51" s="384"/>
      <c r="H51" s="384"/>
      <c r="I51" s="384"/>
      <c r="J51" s="384"/>
      <c r="K51" s="384"/>
      <c r="L51" s="2"/>
    </row>
    <row r="52" spans="1:12" ht="13.5" customHeight="1" x14ac:dyDescent="0.25">
      <c r="A52" s="374" t="s">
        <v>49</v>
      </c>
      <c r="B52" s="374"/>
      <c r="C52" s="374"/>
      <c r="D52" s="2"/>
      <c r="E52" s="2"/>
      <c r="F52" s="2"/>
      <c r="G52" s="2"/>
      <c r="H52" s="2"/>
      <c r="I52" s="2"/>
      <c r="J52" s="2"/>
      <c r="K52" s="2"/>
      <c r="L52" s="2"/>
    </row>
    <row r="53" spans="1:12" ht="13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69" t="s">
        <v>25</v>
      </c>
      <c r="B54" s="404" t="str">
        <f>'Leden 2026'!B54</f>
        <v>Ostravě</v>
      </c>
      <c r="C54" s="404"/>
      <c r="D54" s="59" t="s">
        <v>26</v>
      </c>
      <c r="E54" s="81"/>
      <c r="F54" s="406">
        <f>'Leden 2026'!F54</f>
        <v>0</v>
      </c>
      <c r="G54" s="406"/>
      <c r="H54" s="406"/>
      <c r="I54" s="406"/>
      <c r="J54" s="406"/>
      <c r="K54" s="406"/>
    </row>
    <row r="55" spans="1:12" x14ac:dyDescent="0.25">
      <c r="F55" s="385" t="s">
        <v>27</v>
      </c>
      <c r="G55" s="385"/>
      <c r="H55" s="385"/>
      <c r="I55" s="385"/>
      <c r="J55" s="385"/>
      <c r="K55" s="385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2" t="s">
        <v>42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2" t="s">
        <v>28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5">
      <c r="A60" s="319" t="s">
        <v>6</v>
      </c>
      <c r="B60" s="319"/>
      <c r="C60" s="270"/>
      <c r="D60" s="270"/>
      <c r="F60" s="406">
        <f>'Leden 2026'!F60</f>
        <v>0</v>
      </c>
      <c r="G60" s="406"/>
      <c r="H60" s="406"/>
      <c r="I60" s="406"/>
      <c r="J60" s="406"/>
      <c r="K60" s="406"/>
      <c r="L60" s="2"/>
    </row>
    <row r="61" spans="1:12" x14ac:dyDescent="0.25">
      <c r="F61" s="386" t="s">
        <v>29</v>
      </c>
      <c r="G61" s="386"/>
      <c r="H61" s="386"/>
      <c r="I61" s="386"/>
      <c r="J61" s="386"/>
      <c r="K61" s="386"/>
    </row>
    <row r="62" spans="1:1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25">
      <c r="A63" s="319" t="s">
        <v>6</v>
      </c>
      <c r="B63" s="319"/>
      <c r="C63" s="270"/>
      <c r="D63" s="270"/>
      <c r="F63" s="406" t="str">
        <f>'Leden 2026'!F63</f>
        <v>Ing. Martin Nekula, MBA</v>
      </c>
      <c r="G63" s="406"/>
      <c r="H63" s="406"/>
      <c r="I63" s="406"/>
      <c r="J63" s="406"/>
      <c r="K63" s="406"/>
    </row>
    <row r="64" spans="1:12" x14ac:dyDescent="0.25">
      <c r="F64" s="386" t="s">
        <v>31</v>
      </c>
      <c r="G64" s="386"/>
      <c r="H64" s="386"/>
      <c r="I64" s="386"/>
      <c r="J64" s="386"/>
      <c r="K64" s="386"/>
    </row>
    <row r="65" spans="1:12" x14ac:dyDescent="0.25">
      <c r="H65" s="10"/>
      <c r="I65" s="10"/>
      <c r="J65" s="10"/>
      <c r="K65" s="10"/>
      <c r="L65" s="10"/>
    </row>
    <row r="66" spans="1:12" x14ac:dyDescent="0.25">
      <c r="A66" s="319" t="s">
        <v>6</v>
      </c>
      <c r="B66" s="319"/>
      <c r="C66" s="270"/>
      <c r="D66" s="270"/>
      <c r="F66" s="406" t="str">
        <f>'Leden 2026'!F66</f>
        <v>Bc. Daniela Budinová</v>
      </c>
      <c r="G66" s="406"/>
      <c r="H66" s="406"/>
      <c r="I66" s="406"/>
      <c r="J66" s="406"/>
      <c r="K66" s="406"/>
      <c r="L66" s="2"/>
    </row>
    <row r="67" spans="1:12" x14ac:dyDescent="0.25">
      <c r="F67" s="386" t="s">
        <v>30</v>
      </c>
      <c r="G67" s="386"/>
      <c r="H67" s="386"/>
      <c r="I67" s="386"/>
      <c r="J67" s="386"/>
      <c r="K67" s="386"/>
    </row>
    <row r="68" spans="1:1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7.25" x14ac:dyDescent="0.25">
      <c r="A69" s="2" t="s">
        <v>35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</sheetData>
  <sheetProtection password="DDBC" sheet="1" formatCells="0" selectLockedCells="1"/>
  <mergeCells count="82">
    <mergeCell ref="C66:D66"/>
    <mergeCell ref="C63:D63"/>
    <mergeCell ref="F67:K67"/>
    <mergeCell ref="F54:K54"/>
    <mergeCell ref="F60:K60"/>
    <mergeCell ref="F63:K63"/>
    <mergeCell ref="F66:K66"/>
    <mergeCell ref="B54:C54"/>
    <mergeCell ref="F55:K55"/>
    <mergeCell ref="C60:D60"/>
    <mergeCell ref="F61:K61"/>
    <mergeCell ref="F64:K64"/>
    <mergeCell ref="A60:B60"/>
    <mergeCell ref="A63:B63"/>
    <mergeCell ref="A66:B66"/>
    <mergeCell ref="H28:L28"/>
    <mergeCell ref="H27:L27"/>
    <mergeCell ref="H26:L26"/>
    <mergeCell ref="H25:L25"/>
    <mergeCell ref="H24:L24"/>
    <mergeCell ref="H16:L16"/>
    <mergeCell ref="H15:L15"/>
    <mergeCell ref="H9:L9"/>
    <mergeCell ref="H23:L23"/>
    <mergeCell ref="H22:L22"/>
    <mergeCell ref="H19:L19"/>
    <mergeCell ref="H18:L18"/>
    <mergeCell ref="H17:L17"/>
    <mergeCell ref="H21:L21"/>
    <mergeCell ref="H20:L20"/>
    <mergeCell ref="A51:K51"/>
    <mergeCell ref="A52:C52"/>
    <mergeCell ref="J43:L43"/>
    <mergeCell ref="H40:L40"/>
    <mergeCell ref="H39:L39"/>
    <mergeCell ref="A42:D42"/>
    <mergeCell ref="A41:D41"/>
    <mergeCell ref="A43:B43"/>
    <mergeCell ref="C43:D43"/>
    <mergeCell ref="F43:G43"/>
    <mergeCell ref="A45:C45"/>
    <mergeCell ref="D45:H45"/>
    <mergeCell ref="I45:K45"/>
    <mergeCell ref="C46:E46"/>
    <mergeCell ref="F46:I46"/>
    <mergeCell ref="J46:K46"/>
    <mergeCell ref="H38:L38"/>
    <mergeCell ref="H37:L37"/>
    <mergeCell ref="H43:I43"/>
    <mergeCell ref="H41:I41"/>
    <mergeCell ref="H42:I42"/>
    <mergeCell ref="J41:L41"/>
    <mergeCell ref="J42:L42"/>
    <mergeCell ref="H36:L36"/>
    <mergeCell ref="H35:L35"/>
    <mergeCell ref="H34:L34"/>
    <mergeCell ref="H33:L33"/>
    <mergeCell ref="H32:L32"/>
    <mergeCell ref="H31:L31"/>
    <mergeCell ref="H30:L30"/>
    <mergeCell ref="H29:L29"/>
    <mergeCell ref="A4:G4"/>
    <mergeCell ref="H4:J4"/>
    <mergeCell ref="A8:B9"/>
    <mergeCell ref="C8:D8"/>
    <mergeCell ref="E8:E9"/>
    <mergeCell ref="F8:F9"/>
    <mergeCell ref="G8:G9"/>
    <mergeCell ref="H8:L8"/>
    <mergeCell ref="H14:L14"/>
    <mergeCell ref="H13:L13"/>
    <mergeCell ref="H12:L12"/>
    <mergeCell ref="H11:L11"/>
    <mergeCell ref="H10:L10"/>
    <mergeCell ref="E1:F1"/>
    <mergeCell ref="G1:H1"/>
    <mergeCell ref="A3:G3"/>
    <mergeCell ref="H3:J3"/>
    <mergeCell ref="A6:C6"/>
    <mergeCell ref="D6:E6"/>
    <mergeCell ref="F6:G6"/>
    <mergeCell ref="H6:J6"/>
  </mergeCells>
  <pageMargins left="0.19685039370078741" right="0.19685039370078741" top="0.19685039370078741" bottom="0.19685039370078741" header="0.31496062992125984" footer="0.31496062992125984"/>
  <pageSetup paperSize="9" scale="86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8">
    <pageSetUpPr fitToPage="1"/>
  </sheetPr>
  <dimension ref="A1:L68"/>
  <sheetViews>
    <sheetView zoomScaleNormal="100" workbookViewId="0">
      <selection activeCell="J42" sqref="J42:L42"/>
    </sheetView>
  </sheetViews>
  <sheetFormatPr defaultColWidth="9.140625" defaultRowHeight="15" x14ac:dyDescent="0.25"/>
  <cols>
    <col min="1" max="1" width="4.28515625" style="3" customWidth="1"/>
    <col min="2" max="4" width="6.42578125" style="3" customWidth="1"/>
    <col min="5" max="7" width="13.42578125" style="3" customWidth="1"/>
    <col min="8" max="11" width="8.42578125" style="3" customWidth="1"/>
    <col min="12" max="12" width="0.7109375" style="3" customWidth="1"/>
    <col min="13" max="16384" width="9.140625" style="2"/>
  </cols>
  <sheetData>
    <row r="1" spans="1:12" ht="18.75" customHeight="1" x14ac:dyDescent="0.3">
      <c r="E1" s="321" t="s">
        <v>18</v>
      </c>
      <c r="F1" s="321"/>
      <c r="G1" s="322" t="s">
        <v>62</v>
      </c>
      <c r="H1" s="322"/>
      <c r="I1" s="59"/>
    </row>
    <row r="2" spans="1:12" ht="13.5" customHeight="1" x14ac:dyDescent="0.25"/>
    <row r="3" spans="1:12" ht="13.5" customHeight="1" x14ac:dyDescent="0.25">
      <c r="A3" s="323" t="s">
        <v>51</v>
      </c>
      <c r="B3" s="323"/>
      <c r="C3" s="323"/>
      <c r="D3" s="323"/>
      <c r="E3" s="323"/>
      <c r="F3" s="323"/>
      <c r="G3" s="323"/>
      <c r="H3" s="397">
        <f>'Leden 2026'!H3</f>
        <v>0</v>
      </c>
      <c r="I3" s="397"/>
      <c r="J3" s="397"/>
      <c r="K3" s="60"/>
      <c r="L3" s="60"/>
    </row>
    <row r="4" spans="1:12" ht="13.5" customHeight="1" x14ac:dyDescent="0.25">
      <c r="A4" s="266" t="s">
        <v>22</v>
      </c>
      <c r="B4" s="266"/>
      <c r="C4" s="266"/>
      <c r="D4" s="266"/>
      <c r="E4" s="266"/>
      <c r="F4" s="266"/>
      <c r="G4" s="266"/>
      <c r="H4" s="396">
        <f>'Leden 2026'!H4</f>
        <v>0</v>
      </c>
      <c r="I4" s="396"/>
      <c r="J4" s="396"/>
      <c r="K4" s="60"/>
      <c r="L4" s="60"/>
    </row>
    <row r="5" spans="1:12" ht="13.5" customHeight="1" x14ac:dyDescent="0.2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</row>
    <row r="6" spans="1:12" ht="13.5" customHeight="1" x14ac:dyDescent="0.25">
      <c r="A6" s="324" t="s">
        <v>16</v>
      </c>
      <c r="B6" s="324"/>
      <c r="C6" s="324"/>
      <c r="D6" s="387">
        <f>'Leden 2026'!D6</f>
        <v>0</v>
      </c>
      <c r="E6" s="387"/>
      <c r="F6" s="326" t="s">
        <v>17</v>
      </c>
      <c r="G6" s="326"/>
      <c r="H6" s="387">
        <f>'Leden 2026'!H6</f>
        <v>0</v>
      </c>
      <c r="I6" s="387"/>
      <c r="J6" s="387"/>
      <c r="K6" s="60"/>
      <c r="L6" s="60"/>
    </row>
    <row r="7" spans="1:12" ht="13.5" customHeight="1" thickBot="1" x14ac:dyDescent="0.3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</row>
    <row r="8" spans="1:12" ht="13.5" customHeight="1" x14ac:dyDescent="0.25">
      <c r="A8" s="327" t="s">
        <v>6</v>
      </c>
      <c r="B8" s="328"/>
      <c r="C8" s="331" t="s">
        <v>7</v>
      </c>
      <c r="D8" s="332"/>
      <c r="E8" s="333" t="s">
        <v>8</v>
      </c>
      <c r="F8" s="335" t="s">
        <v>4</v>
      </c>
      <c r="G8" s="337" t="s">
        <v>0</v>
      </c>
      <c r="H8" s="392" t="s">
        <v>1</v>
      </c>
      <c r="I8" s="339"/>
      <c r="J8" s="339"/>
      <c r="K8" s="339"/>
      <c r="L8" s="340"/>
    </row>
    <row r="9" spans="1:12" ht="13.5" customHeight="1" thickBot="1" x14ac:dyDescent="0.3">
      <c r="A9" s="329"/>
      <c r="B9" s="330"/>
      <c r="C9" s="91" t="s">
        <v>2</v>
      </c>
      <c r="D9" s="92" t="s">
        <v>3</v>
      </c>
      <c r="E9" s="334"/>
      <c r="F9" s="336"/>
      <c r="G9" s="338"/>
      <c r="H9" s="422" t="str">
        <f>'Leden 2026'!H9</f>
        <v>HASÍK</v>
      </c>
      <c r="I9" s="423"/>
      <c r="J9" s="423"/>
      <c r="K9" s="423"/>
      <c r="L9" s="424"/>
    </row>
    <row r="10" spans="1:12" ht="13.5" customHeight="1" x14ac:dyDescent="0.25">
      <c r="A10" s="207" t="s">
        <v>9</v>
      </c>
      <c r="B10" s="197">
        <v>1</v>
      </c>
      <c r="C10" s="208"/>
      <c r="D10" s="209"/>
      <c r="E10" s="210">
        <f>(D10-C10+(D10&lt;C10))-0.0208333333333333*(IF((D10-C10+(D10&lt;C10))&gt;0.25,1,0)+IF((D10-C10+(D10&lt;C10))&gt;0.5,1,0)+IF((D10-C10+(D10&lt;C10))&gt;0.75,1,0))</f>
        <v>0</v>
      </c>
      <c r="F10" s="211"/>
      <c r="G10" s="212">
        <f>ABS((HOUR('Červen 2026'!E10)+MINUTE('Červen 2026'!E10)/60))*F10</f>
        <v>0</v>
      </c>
      <c r="H10" s="427"/>
      <c r="I10" s="427"/>
      <c r="J10" s="427"/>
      <c r="K10" s="427"/>
      <c r="L10" s="428"/>
    </row>
    <row r="11" spans="1:12" ht="13.5" customHeight="1" x14ac:dyDescent="0.25">
      <c r="A11" s="76" t="s">
        <v>10</v>
      </c>
      <c r="B11" s="83">
        <v>2</v>
      </c>
      <c r="C11" s="37"/>
      <c r="D11" s="38"/>
      <c r="E11" s="163">
        <f t="shared" ref="E11:E39" si="0">(D11-C11+(D11&lt;C11))-0.0208333333333333*(IF((D11-C11+(D11&lt;C11))&gt;0.25,1,0)+IF((D11-C11+(D11&lt;C11))&gt;0.5,1,0)+IF((D11-C11+(D11&lt;C11))&gt;0.75,1,0))</f>
        <v>0</v>
      </c>
      <c r="F11" s="41"/>
      <c r="G11" s="58">
        <f>ABS((HOUR('Červen 2026'!E11)+MINUTE('Červen 2026'!E11)/60))*F11</f>
        <v>0</v>
      </c>
      <c r="H11" s="346"/>
      <c r="I11" s="346"/>
      <c r="J11" s="346"/>
      <c r="K11" s="346"/>
      <c r="L11" s="347"/>
    </row>
    <row r="12" spans="1:12" ht="13.5" customHeight="1" x14ac:dyDescent="0.25">
      <c r="A12" s="76" t="s">
        <v>11</v>
      </c>
      <c r="B12" s="83">
        <v>3</v>
      </c>
      <c r="C12" s="37"/>
      <c r="D12" s="38"/>
      <c r="E12" s="163">
        <f t="shared" si="0"/>
        <v>0</v>
      </c>
      <c r="F12" s="41"/>
      <c r="G12" s="58">
        <f>ABS((HOUR('Červen 2026'!E12)+MINUTE('Červen 2026'!E12)/60))*F12</f>
        <v>0</v>
      </c>
      <c r="H12" s="346"/>
      <c r="I12" s="346"/>
      <c r="J12" s="346"/>
      <c r="K12" s="346"/>
      <c r="L12" s="347"/>
    </row>
    <row r="13" spans="1:12" ht="13.5" customHeight="1" x14ac:dyDescent="0.25">
      <c r="A13" s="76" t="s">
        <v>12</v>
      </c>
      <c r="B13" s="83">
        <v>4</v>
      </c>
      <c r="C13" s="37"/>
      <c r="D13" s="38"/>
      <c r="E13" s="163">
        <f t="shared" si="0"/>
        <v>0</v>
      </c>
      <c r="F13" s="41"/>
      <c r="G13" s="58">
        <f>ABS((HOUR('Červen 2026'!E13)+MINUTE('Červen 2026'!E13)/60))*F13</f>
        <v>0</v>
      </c>
      <c r="H13" s="346"/>
      <c r="I13" s="346"/>
      <c r="J13" s="346"/>
      <c r="K13" s="346"/>
      <c r="L13" s="347"/>
    </row>
    <row r="14" spans="1:12" ht="13.5" customHeight="1" x14ac:dyDescent="0.25">
      <c r="A14" s="75" t="s">
        <v>13</v>
      </c>
      <c r="B14" s="83">
        <v>5</v>
      </c>
      <c r="C14" s="37"/>
      <c r="D14" s="38"/>
      <c r="E14" s="163">
        <f t="shared" si="0"/>
        <v>0</v>
      </c>
      <c r="F14" s="41"/>
      <c r="G14" s="58">
        <f>ABS((HOUR('Červen 2026'!E14)+MINUTE('Červen 2026'!E14)/60))*F14</f>
        <v>0</v>
      </c>
      <c r="H14" s="346"/>
      <c r="I14" s="346"/>
      <c r="J14" s="346"/>
      <c r="K14" s="346"/>
      <c r="L14" s="347"/>
    </row>
    <row r="15" spans="1:12" ht="13.5" customHeight="1" x14ac:dyDescent="0.25">
      <c r="A15" s="77" t="s">
        <v>14</v>
      </c>
      <c r="B15" s="82">
        <v>6</v>
      </c>
      <c r="C15" s="39"/>
      <c r="D15" s="40"/>
      <c r="E15" s="94">
        <f t="shared" si="0"/>
        <v>0</v>
      </c>
      <c r="F15" s="42"/>
      <c r="G15" s="74">
        <f>ABS((HOUR('Červen 2026'!E15)+MINUTE('Červen 2026'!E15)/60))*F15</f>
        <v>0</v>
      </c>
      <c r="H15" s="348"/>
      <c r="I15" s="348"/>
      <c r="J15" s="348"/>
      <c r="K15" s="348"/>
      <c r="L15" s="349"/>
    </row>
    <row r="16" spans="1:12" ht="13.5" customHeight="1" x14ac:dyDescent="0.25">
      <c r="A16" s="77" t="s">
        <v>15</v>
      </c>
      <c r="B16" s="82">
        <v>7</v>
      </c>
      <c r="C16" s="39"/>
      <c r="D16" s="40"/>
      <c r="E16" s="94">
        <f t="shared" si="0"/>
        <v>0</v>
      </c>
      <c r="F16" s="42"/>
      <c r="G16" s="74">
        <f>ABS((HOUR('Červen 2026'!E16)+MINUTE('Červen 2026'!E16)/60))*F16</f>
        <v>0</v>
      </c>
      <c r="H16" s="348"/>
      <c r="I16" s="348"/>
      <c r="J16" s="348"/>
      <c r="K16" s="348"/>
      <c r="L16" s="349"/>
    </row>
    <row r="17" spans="1:12" ht="13.5" customHeight="1" x14ac:dyDescent="0.25">
      <c r="A17" s="164" t="s">
        <v>9</v>
      </c>
      <c r="B17" s="152">
        <v>8</v>
      </c>
      <c r="C17" s="153"/>
      <c r="D17" s="154"/>
      <c r="E17" s="163">
        <f t="shared" si="0"/>
        <v>0</v>
      </c>
      <c r="F17" s="156"/>
      <c r="G17" s="157">
        <f>ABS((HOUR('Červen 2026'!E17)+MINUTE('Červen 2026'!E17)/60))*F17</f>
        <v>0</v>
      </c>
      <c r="H17" s="350"/>
      <c r="I17" s="350"/>
      <c r="J17" s="350"/>
      <c r="K17" s="350"/>
      <c r="L17" s="351"/>
    </row>
    <row r="18" spans="1:12" ht="13.5" customHeight="1" x14ac:dyDescent="0.25">
      <c r="A18" s="76" t="s">
        <v>10</v>
      </c>
      <c r="B18" s="83">
        <v>9</v>
      </c>
      <c r="C18" s="37"/>
      <c r="D18" s="38"/>
      <c r="E18" s="163">
        <f t="shared" si="0"/>
        <v>0</v>
      </c>
      <c r="F18" s="41"/>
      <c r="G18" s="58">
        <f>ABS((HOUR('Červen 2026'!E18)+MINUTE('Červen 2026'!E18)/60))*F18</f>
        <v>0</v>
      </c>
      <c r="H18" s="346"/>
      <c r="I18" s="346"/>
      <c r="J18" s="346"/>
      <c r="K18" s="346"/>
      <c r="L18" s="347"/>
    </row>
    <row r="19" spans="1:12" ht="13.5" customHeight="1" x14ac:dyDescent="0.25">
      <c r="A19" s="76" t="s">
        <v>11</v>
      </c>
      <c r="B19" s="83">
        <v>10</v>
      </c>
      <c r="C19" s="37"/>
      <c r="D19" s="38"/>
      <c r="E19" s="163">
        <f t="shared" si="0"/>
        <v>0</v>
      </c>
      <c r="F19" s="41"/>
      <c r="G19" s="58">
        <f>ABS((HOUR('Červen 2026'!E19)+MINUTE('Červen 2026'!E19)/60))*F19</f>
        <v>0</v>
      </c>
      <c r="H19" s="346"/>
      <c r="I19" s="346"/>
      <c r="J19" s="346"/>
      <c r="K19" s="346"/>
      <c r="L19" s="347"/>
    </row>
    <row r="20" spans="1:12" ht="13.5" customHeight="1" x14ac:dyDescent="0.25">
      <c r="A20" s="76" t="s">
        <v>12</v>
      </c>
      <c r="B20" s="83">
        <v>11</v>
      </c>
      <c r="C20" s="37"/>
      <c r="D20" s="38"/>
      <c r="E20" s="163">
        <f t="shared" si="0"/>
        <v>0</v>
      </c>
      <c r="F20" s="41"/>
      <c r="G20" s="58">
        <f>ABS((HOUR('Červen 2026'!E20)+MINUTE('Červen 2026'!E20)/60))*F20</f>
        <v>0</v>
      </c>
      <c r="H20" s="346"/>
      <c r="I20" s="346"/>
      <c r="J20" s="346"/>
      <c r="K20" s="346"/>
      <c r="L20" s="347"/>
    </row>
    <row r="21" spans="1:12" ht="13.5" customHeight="1" x14ac:dyDescent="0.25">
      <c r="A21" s="75" t="s">
        <v>13</v>
      </c>
      <c r="B21" s="83">
        <v>12</v>
      </c>
      <c r="C21" s="37"/>
      <c r="D21" s="38"/>
      <c r="E21" s="163">
        <f t="shared" si="0"/>
        <v>0</v>
      </c>
      <c r="F21" s="41"/>
      <c r="G21" s="58">
        <f>ABS((HOUR('Červen 2026'!E21)+MINUTE('Červen 2026'!E21)/60))*F21</f>
        <v>0</v>
      </c>
      <c r="H21" s="346"/>
      <c r="I21" s="346"/>
      <c r="J21" s="346"/>
      <c r="K21" s="346"/>
      <c r="L21" s="347"/>
    </row>
    <row r="22" spans="1:12" ht="13.5" customHeight="1" x14ac:dyDescent="0.25">
      <c r="A22" s="77" t="s">
        <v>14</v>
      </c>
      <c r="B22" s="82">
        <v>13</v>
      </c>
      <c r="C22" s="39"/>
      <c r="D22" s="40"/>
      <c r="E22" s="94">
        <f t="shared" si="0"/>
        <v>0</v>
      </c>
      <c r="F22" s="42"/>
      <c r="G22" s="74">
        <f>ABS((HOUR('Červen 2026'!E22)+MINUTE('Červen 2026'!E22)/60))*F22</f>
        <v>0</v>
      </c>
      <c r="H22" s="348"/>
      <c r="I22" s="348"/>
      <c r="J22" s="348"/>
      <c r="K22" s="348"/>
      <c r="L22" s="349"/>
    </row>
    <row r="23" spans="1:12" ht="13.5" customHeight="1" x14ac:dyDescent="0.25">
      <c r="A23" s="77" t="s">
        <v>15</v>
      </c>
      <c r="B23" s="82">
        <v>14</v>
      </c>
      <c r="C23" s="39"/>
      <c r="D23" s="40"/>
      <c r="E23" s="94">
        <f t="shared" si="0"/>
        <v>0</v>
      </c>
      <c r="F23" s="42"/>
      <c r="G23" s="74">
        <f>ABS((HOUR('Červen 2026'!E23)+MINUTE('Červen 2026'!E23)/60))*F23</f>
        <v>0</v>
      </c>
      <c r="H23" s="348"/>
      <c r="I23" s="348"/>
      <c r="J23" s="348"/>
      <c r="K23" s="348"/>
      <c r="L23" s="349"/>
    </row>
    <row r="24" spans="1:12" ht="13.5" customHeight="1" x14ac:dyDescent="0.25">
      <c r="A24" s="164" t="s">
        <v>9</v>
      </c>
      <c r="B24" s="152">
        <v>15</v>
      </c>
      <c r="C24" s="153"/>
      <c r="D24" s="154"/>
      <c r="E24" s="163">
        <f t="shared" si="0"/>
        <v>0</v>
      </c>
      <c r="F24" s="156"/>
      <c r="G24" s="157">
        <f>ABS((HOUR('Červen 2026'!E24)+MINUTE('Červen 2026'!E24)/60))*F24</f>
        <v>0</v>
      </c>
      <c r="H24" s="350"/>
      <c r="I24" s="350"/>
      <c r="J24" s="350"/>
      <c r="K24" s="350"/>
      <c r="L24" s="351"/>
    </row>
    <row r="25" spans="1:12" ht="13.5" customHeight="1" x14ac:dyDescent="0.25">
      <c r="A25" s="76" t="s">
        <v>10</v>
      </c>
      <c r="B25" s="83">
        <v>16</v>
      </c>
      <c r="C25" s="37"/>
      <c r="D25" s="38"/>
      <c r="E25" s="163">
        <f t="shared" si="0"/>
        <v>0</v>
      </c>
      <c r="F25" s="41"/>
      <c r="G25" s="58">
        <f>ABS((HOUR('Červen 2026'!E25)+MINUTE('Červen 2026'!E25)/60))*F25</f>
        <v>0</v>
      </c>
      <c r="H25" s="346"/>
      <c r="I25" s="346"/>
      <c r="J25" s="346"/>
      <c r="K25" s="346"/>
      <c r="L25" s="347"/>
    </row>
    <row r="26" spans="1:12" ht="13.5" customHeight="1" x14ac:dyDescent="0.25">
      <c r="A26" s="76" t="s">
        <v>11</v>
      </c>
      <c r="B26" s="83">
        <v>17</v>
      </c>
      <c r="C26" s="37"/>
      <c r="D26" s="38"/>
      <c r="E26" s="163">
        <f t="shared" si="0"/>
        <v>0</v>
      </c>
      <c r="F26" s="41"/>
      <c r="G26" s="58">
        <f>ABS((HOUR('Červen 2026'!E26)+MINUTE('Červen 2026'!E26)/60))*F26</f>
        <v>0</v>
      </c>
      <c r="H26" s="346"/>
      <c r="I26" s="346"/>
      <c r="J26" s="346"/>
      <c r="K26" s="346"/>
      <c r="L26" s="347"/>
    </row>
    <row r="27" spans="1:12" ht="13.5" customHeight="1" x14ac:dyDescent="0.25">
      <c r="A27" s="76" t="s">
        <v>12</v>
      </c>
      <c r="B27" s="83">
        <v>18</v>
      </c>
      <c r="C27" s="37"/>
      <c r="D27" s="38"/>
      <c r="E27" s="163">
        <f t="shared" si="0"/>
        <v>0</v>
      </c>
      <c r="F27" s="41"/>
      <c r="G27" s="58">
        <f>ABS((HOUR('Červen 2026'!E27)+MINUTE('Červen 2026'!E27)/60))*F27</f>
        <v>0</v>
      </c>
      <c r="H27" s="346"/>
      <c r="I27" s="346"/>
      <c r="J27" s="346"/>
      <c r="K27" s="346"/>
      <c r="L27" s="347"/>
    </row>
    <row r="28" spans="1:12" ht="13.5" customHeight="1" x14ac:dyDescent="0.25">
      <c r="A28" s="75" t="s">
        <v>13</v>
      </c>
      <c r="B28" s="83">
        <v>19</v>
      </c>
      <c r="C28" s="37"/>
      <c r="D28" s="38"/>
      <c r="E28" s="163">
        <f t="shared" si="0"/>
        <v>0</v>
      </c>
      <c r="F28" s="41"/>
      <c r="G28" s="58">
        <f>ABS((HOUR('Červen 2026'!E28)+MINUTE('Červen 2026'!E28)/60))*F28</f>
        <v>0</v>
      </c>
      <c r="H28" s="346"/>
      <c r="I28" s="346"/>
      <c r="J28" s="346"/>
      <c r="K28" s="346"/>
      <c r="L28" s="347"/>
    </row>
    <row r="29" spans="1:12" ht="13.5" customHeight="1" x14ac:dyDescent="0.25">
      <c r="A29" s="77" t="s">
        <v>14</v>
      </c>
      <c r="B29" s="82">
        <v>20</v>
      </c>
      <c r="C29" s="39"/>
      <c r="D29" s="40"/>
      <c r="E29" s="94">
        <f t="shared" si="0"/>
        <v>0</v>
      </c>
      <c r="F29" s="42"/>
      <c r="G29" s="74">
        <f>ABS((HOUR('Červen 2026'!E29)+MINUTE('Červen 2026'!E29)/60))*F29</f>
        <v>0</v>
      </c>
      <c r="H29" s="348"/>
      <c r="I29" s="348"/>
      <c r="J29" s="348"/>
      <c r="K29" s="348"/>
      <c r="L29" s="349"/>
    </row>
    <row r="30" spans="1:12" ht="13.5" customHeight="1" x14ac:dyDescent="0.25">
      <c r="A30" s="77" t="s">
        <v>15</v>
      </c>
      <c r="B30" s="82">
        <v>21</v>
      </c>
      <c r="C30" s="39"/>
      <c r="D30" s="40"/>
      <c r="E30" s="94">
        <f t="shared" si="0"/>
        <v>0</v>
      </c>
      <c r="F30" s="42"/>
      <c r="G30" s="74">
        <f>ABS((HOUR('Červen 2026'!E30)+MINUTE('Červen 2026'!E30)/60))*F30</f>
        <v>0</v>
      </c>
      <c r="H30" s="348"/>
      <c r="I30" s="348"/>
      <c r="J30" s="348"/>
      <c r="K30" s="348"/>
      <c r="L30" s="349"/>
    </row>
    <row r="31" spans="1:12" ht="13.5" customHeight="1" x14ac:dyDescent="0.25">
      <c r="A31" s="164" t="s">
        <v>9</v>
      </c>
      <c r="B31" s="152">
        <v>22</v>
      </c>
      <c r="C31" s="153"/>
      <c r="D31" s="154"/>
      <c r="E31" s="163">
        <f t="shared" si="0"/>
        <v>0</v>
      </c>
      <c r="F31" s="156"/>
      <c r="G31" s="157">
        <f>ABS((HOUR('Červen 2026'!E31)+MINUTE('Červen 2026'!E31)/60))*F31</f>
        <v>0</v>
      </c>
      <c r="H31" s="350"/>
      <c r="I31" s="350"/>
      <c r="J31" s="350"/>
      <c r="K31" s="350"/>
      <c r="L31" s="351"/>
    </row>
    <row r="32" spans="1:12" ht="13.5" customHeight="1" x14ac:dyDescent="0.25">
      <c r="A32" s="76" t="s">
        <v>10</v>
      </c>
      <c r="B32" s="83">
        <v>23</v>
      </c>
      <c r="C32" s="37"/>
      <c r="D32" s="38"/>
      <c r="E32" s="163">
        <f t="shared" si="0"/>
        <v>0</v>
      </c>
      <c r="F32" s="41"/>
      <c r="G32" s="58">
        <f>ABS((HOUR('Červen 2026'!E32)+MINUTE('Červen 2026'!E32)/60))*F32</f>
        <v>0</v>
      </c>
      <c r="H32" s="346"/>
      <c r="I32" s="346"/>
      <c r="J32" s="346"/>
      <c r="K32" s="346"/>
      <c r="L32" s="347"/>
    </row>
    <row r="33" spans="1:12" ht="13.5" customHeight="1" x14ac:dyDescent="0.25">
      <c r="A33" s="76" t="s">
        <v>11</v>
      </c>
      <c r="B33" s="83">
        <v>24</v>
      </c>
      <c r="C33" s="37"/>
      <c r="D33" s="38"/>
      <c r="E33" s="163">
        <f t="shared" si="0"/>
        <v>0</v>
      </c>
      <c r="F33" s="41"/>
      <c r="G33" s="58">
        <f>ABS((HOUR('Červen 2026'!E33)+MINUTE('Červen 2026'!E33)/60))*F33</f>
        <v>0</v>
      </c>
      <c r="H33" s="346"/>
      <c r="I33" s="346"/>
      <c r="J33" s="346"/>
      <c r="K33" s="346"/>
      <c r="L33" s="347"/>
    </row>
    <row r="34" spans="1:12" ht="13.5" customHeight="1" x14ac:dyDescent="0.25">
      <c r="A34" s="76" t="s">
        <v>12</v>
      </c>
      <c r="B34" s="83">
        <v>25</v>
      </c>
      <c r="C34" s="37"/>
      <c r="D34" s="38"/>
      <c r="E34" s="163">
        <f t="shared" si="0"/>
        <v>0</v>
      </c>
      <c r="F34" s="41"/>
      <c r="G34" s="58">
        <f>ABS((HOUR('Červen 2026'!E34)+MINUTE('Červen 2026'!E34)/60))*F34</f>
        <v>0</v>
      </c>
      <c r="H34" s="346"/>
      <c r="I34" s="346"/>
      <c r="J34" s="346"/>
      <c r="K34" s="346"/>
      <c r="L34" s="347"/>
    </row>
    <row r="35" spans="1:12" ht="13.5" customHeight="1" x14ac:dyDescent="0.25">
      <c r="A35" s="76" t="s">
        <v>13</v>
      </c>
      <c r="B35" s="83">
        <v>26</v>
      </c>
      <c r="C35" s="37"/>
      <c r="D35" s="38"/>
      <c r="E35" s="163">
        <f t="shared" si="0"/>
        <v>0</v>
      </c>
      <c r="F35" s="41"/>
      <c r="G35" s="58">
        <f>ABS((HOUR('Červen 2026'!E35)+MINUTE('Červen 2026'!E35)/60))*F35</f>
        <v>0</v>
      </c>
      <c r="H35" s="346"/>
      <c r="I35" s="346"/>
      <c r="J35" s="346"/>
      <c r="K35" s="346"/>
      <c r="L35" s="347"/>
    </row>
    <row r="36" spans="1:12" ht="13.5" customHeight="1" x14ac:dyDescent="0.25">
      <c r="A36" s="80" t="s">
        <v>14</v>
      </c>
      <c r="B36" s="82">
        <v>27</v>
      </c>
      <c r="C36" s="39"/>
      <c r="D36" s="40"/>
      <c r="E36" s="94">
        <f t="shared" si="0"/>
        <v>0</v>
      </c>
      <c r="F36" s="42"/>
      <c r="G36" s="74">
        <f>ABS((HOUR('Červen 2026'!E36)+MINUTE('Červen 2026'!E36)/60))*F36</f>
        <v>0</v>
      </c>
      <c r="H36" s="348"/>
      <c r="I36" s="348"/>
      <c r="J36" s="348"/>
      <c r="K36" s="348"/>
      <c r="L36" s="349"/>
    </row>
    <row r="37" spans="1:12" ht="13.5" customHeight="1" x14ac:dyDescent="0.25">
      <c r="A37" s="80" t="s">
        <v>15</v>
      </c>
      <c r="B37" s="82">
        <v>28</v>
      </c>
      <c r="C37" s="39"/>
      <c r="D37" s="40"/>
      <c r="E37" s="94">
        <f t="shared" si="0"/>
        <v>0</v>
      </c>
      <c r="F37" s="42"/>
      <c r="G37" s="74">
        <f>ABS((HOUR('Červen 2026'!E37)+MINUTE('Červen 2026'!E37)/60))*F37</f>
        <v>0</v>
      </c>
      <c r="H37" s="348"/>
      <c r="I37" s="348"/>
      <c r="J37" s="348"/>
      <c r="K37" s="348"/>
      <c r="L37" s="349"/>
    </row>
    <row r="38" spans="1:12" ht="13.5" customHeight="1" x14ac:dyDescent="0.25">
      <c r="A38" s="158" t="s">
        <v>9</v>
      </c>
      <c r="B38" s="152">
        <v>29</v>
      </c>
      <c r="C38" s="153"/>
      <c r="D38" s="154"/>
      <c r="E38" s="163">
        <f t="shared" si="0"/>
        <v>0</v>
      </c>
      <c r="F38" s="156"/>
      <c r="G38" s="157">
        <f>ABS((HOUR('Červen 2026'!E38)+MINUTE('Červen 2026'!E38)/60))*F38</f>
        <v>0</v>
      </c>
      <c r="H38" s="350"/>
      <c r="I38" s="350"/>
      <c r="J38" s="350"/>
      <c r="K38" s="350"/>
      <c r="L38" s="351"/>
    </row>
    <row r="39" spans="1:12" ht="13.5" customHeight="1" thickBot="1" x14ac:dyDescent="0.3">
      <c r="A39" s="123" t="s">
        <v>10</v>
      </c>
      <c r="B39" s="110">
        <v>30</v>
      </c>
      <c r="C39" s="111"/>
      <c r="D39" s="112"/>
      <c r="E39" s="205">
        <f t="shared" si="0"/>
        <v>0</v>
      </c>
      <c r="F39" s="114"/>
      <c r="G39" s="115">
        <f>ABS((HOUR('Červen 2026'!E39)+MINUTE('Červen 2026'!E39)/60))*F39</f>
        <v>0</v>
      </c>
      <c r="H39" s="413"/>
      <c r="I39" s="413"/>
      <c r="J39" s="413"/>
      <c r="K39" s="413"/>
      <c r="L39" s="414"/>
    </row>
    <row r="40" spans="1:12" ht="13.5" customHeight="1" thickBot="1" x14ac:dyDescent="0.3">
      <c r="A40" s="352" t="s">
        <v>5</v>
      </c>
      <c r="B40" s="380"/>
      <c r="C40" s="353"/>
      <c r="D40" s="354"/>
      <c r="E40" s="6">
        <f>E10+E11+E12+E13+E14+E15+E16+E17+E18+E19+E20+E21+E22+E23+E24+E25+E26+E27+E28+E29+E30+E31+E32+E33+E34+E35+E36+E37+E38+E39</f>
        <v>0</v>
      </c>
      <c r="F40" s="61"/>
      <c r="G40" s="1">
        <f>G10+G11+G12+G13+G14+G15+G16+G17+G18+G19+G20+G21+G22+G23+G24+G25+G26+G27+G28+G29+G30+G31+G32+G33+G34+G35+G36+G37+G38+G39</f>
        <v>0</v>
      </c>
      <c r="H40" s="366" t="s">
        <v>45</v>
      </c>
      <c r="I40" s="367"/>
      <c r="J40" s="368"/>
      <c r="K40" s="369"/>
      <c r="L40" s="370"/>
    </row>
    <row r="41" spans="1:12" ht="13.5" customHeight="1" thickBot="1" x14ac:dyDescent="0.3">
      <c r="A41" s="379" t="s">
        <v>43</v>
      </c>
      <c r="B41" s="380"/>
      <c r="C41" s="380"/>
      <c r="D41" s="381"/>
      <c r="E41" s="8">
        <f>E40+'Leden 2026'!E41+'Únor 2026'!E38+'Březen 2026'!E41+'Duben 2026'!E40+'Květen 2026'!E41</f>
        <v>0</v>
      </c>
      <c r="H41" s="359" t="s">
        <v>46</v>
      </c>
      <c r="I41" s="360"/>
      <c r="J41" s="401">
        <f>'Leden 2026'!J42</f>
        <v>0</v>
      </c>
      <c r="K41" s="402"/>
      <c r="L41" s="403"/>
    </row>
    <row r="42" spans="1:12" ht="13.5" customHeight="1" thickBot="1" x14ac:dyDescent="0.4">
      <c r="A42" s="382"/>
      <c r="B42" s="382"/>
      <c r="C42" s="383"/>
      <c r="D42" s="383"/>
      <c r="E42" s="64"/>
      <c r="F42" s="400"/>
      <c r="G42" s="400"/>
      <c r="H42" s="357" t="s">
        <v>47</v>
      </c>
      <c r="I42" s="358"/>
      <c r="J42" s="363"/>
      <c r="K42" s="364"/>
      <c r="L42" s="365"/>
    </row>
    <row r="43" spans="1:12" ht="13.5" customHeight="1" x14ac:dyDescent="0.25">
      <c r="A43" s="61"/>
      <c r="B43" s="61"/>
      <c r="C43" s="61"/>
      <c r="D43" s="61"/>
      <c r="E43" s="2"/>
      <c r="F43" s="2"/>
      <c r="G43" s="2"/>
      <c r="H43" s="2"/>
      <c r="I43" s="2"/>
      <c r="J43" s="2"/>
      <c r="K43" s="2"/>
      <c r="L43" s="65"/>
    </row>
    <row r="44" spans="1:12" ht="13.5" customHeight="1" x14ac:dyDescent="0.25">
      <c r="A44" s="374" t="s">
        <v>19</v>
      </c>
      <c r="B44" s="374"/>
      <c r="C44" s="374"/>
      <c r="D44" s="375"/>
      <c r="E44" s="375"/>
      <c r="F44" s="375"/>
      <c r="G44" s="375"/>
      <c r="H44" s="375"/>
      <c r="I44" s="376" t="s">
        <v>32</v>
      </c>
      <c r="J44" s="376"/>
      <c r="K44" s="376"/>
      <c r="L44" s="66"/>
    </row>
    <row r="45" spans="1:12" ht="13.5" customHeight="1" x14ac:dyDescent="0.25">
      <c r="A45" s="67" t="s">
        <v>33</v>
      </c>
      <c r="B45" s="67"/>
      <c r="C45" s="377"/>
      <c r="D45" s="377"/>
      <c r="E45" s="377"/>
      <c r="F45" s="376" t="s">
        <v>20</v>
      </c>
      <c r="G45" s="376"/>
      <c r="H45" s="376"/>
      <c r="I45" s="376"/>
      <c r="J45" s="378"/>
      <c r="K45" s="378"/>
      <c r="L45" s="68" t="s">
        <v>23</v>
      </c>
    </row>
    <row r="46" spans="1:12" ht="13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3.5" customHeight="1" x14ac:dyDescent="0.25">
      <c r="A47" s="67" t="s">
        <v>24</v>
      </c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</row>
    <row r="48" spans="1:12" ht="13.5" customHeight="1" x14ac:dyDescent="0.25">
      <c r="A48" s="67" t="s">
        <v>34</v>
      </c>
      <c r="B48" s="67"/>
      <c r="C48" s="67"/>
      <c r="D48" s="67"/>
      <c r="E48" s="67"/>
      <c r="F48" s="2"/>
      <c r="G48" s="2"/>
      <c r="H48" s="2"/>
      <c r="I48" s="2"/>
      <c r="J48" s="2"/>
      <c r="K48" s="2"/>
      <c r="L48" s="2"/>
    </row>
    <row r="49" spans="1:12" ht="13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3.5" customHeight="1" x14ac:dyDescent="0.25">
      <c r="A50" s="384" t="s">
        <v>48</v>
      </c>
      <c r="B50" s="384"/>
      <c r="C50" s="384"/>
      <c r="D50" s="384"/>
      <c r="E50" s="384"/>
      <c r="F50" s="384"/>
      <c r="G50" s="384"/>
      <c r="H50" s="384"/>
      <c r="I50" s="384"/>
      <c r="J50" s="384"/>
      <c r="K50" s="384"/>
      <c r="L50" s="2"/>
    </row>
    <row r="51" spans="1:12" ht="13.5" customHeight="1" x14ac:dyDescent="0.25">
      <c r="A51" s="374" t="s">
        <v>49</v>
      </c>
      <c r="B51" s="374"/>
      <c r="C51" s="374"/>
      <c r="D51" s="2"/>
      <c r="E51" s="2"/>
      <c r="F51" s="2"/>
      <c r="G51" s="2"/>
      <c r="H51" s="2"/>
      <c r="I51" s="2"/>
      <c r="J51" s="2"/>
      <c r="K51" s="2"/>
      <c r="L51" s="2"/>
    </row>
    <row r="52" spans="1:12" ht="13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69" t="s">
        <v>25</v>
      </c>
      <c r="B53" s="404" t="str">
        <f>'Leden 2026'!B54</f>
        <v>Ostravě</v>
      </c>
      <c r="C53" s="404"/>
      <c r="D53" s="59" t="s">
        <v>26</v>
      </c>
      <c r="E53" s="81"/>
      <c r="F53" s="405">
        <f>'Leden 2026'!F54</f>
        <v>0</v>
      </c>
      <c r="G53" s="405"/>
      <c r="H53" s="405"/>
      <c r="I53" s="405"/>
      <c r="J53" s="405"/>
      <c r="K53" s="405"/>
    </row>
    <row r="54" spans="1:12" x14ac:dyDescent="0.25">
      <c r="F54" s="385" t="s">
        <v>27</v>
      </c>
      <c r="G54" s="385"/>
      <c r="H54" s="385"/>
      <c r="I54" s="385"/>
      <c r="J54" s="385"/>
      <c r="K54" s="385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 t="s">
        <v>42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2" t="s">
        <v>28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319" t="s">
        <v>6</v>
      </c>
      <c r="B59" s="319"/>
      <c r="C59" s="270"/>
      <c r="D59" s="270"/>
      <c r="F59" s="406">
        <f>'Leden 2026'!F60</f>
        <v>0</v>
      </c>
      <c r="G59" s="406"/>
      <c r="H59" s="406"/>
      <c r="I59" s="406"/>
      <c r="J59" s="406"/>
      <c r="K59" s="406"/>
      <c r="L59" s="2"/>
    </row>
    <row r="60" spans="1:12" x14ac:dyDescent="0.25">
      <c r="F60" s="386" t="s">
        <v>29</v>
      </c>
      <c r="G60" s="386"/>
      <c r="H60" s="386"/>
      <c r="I60" s="386"/>
      <c r="J60" s="386"/>
      <c r="K60" s="386"/>
    </row>
    <row r="61" spans="1:1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25">
      <c r="A62" s="319" t="s">
        <v>6</v>
      </c>
      <c r="B62" s="319"/>
      <c r="C62" s="270"/>
      <c r="D62" s="270"/>
      <c r="F62" s="406" t="str">
        <f>'Leden 2026'!F63</f>
        <v>Ing. Martin Nekula, MBA</v>
      </c>
      <c r="G62" s="406"/>
      <c r="H62" s="406"/>
      <c r="I62" s="406"/>
      <c r="J62" s="406"/>
      <c r="K62" s="406"/>
    </row>
    <row r="63" spans="1:12" x14ac:dyDescent="0.25">
      <c r="F63" s="386" t="s">
        <v>31</v>
      </c>
      <c r="G63" s="386"/>
      <c r="H63" s="386"/>
      <c r="I63" s="386"/>
      <c r="J63" s="386"/>
      <c r="K63" s="386"/>
    </row>
    <row r="64" spans="1:12" x14ac:dyDescent="0.25">
      <c r="H64" s="10"/>
      <c r="I64" s="10"/>
      <c r="J64" s="10"/>
      <c r="K64" s="10"/>
      <c r="L64" s="10"/>
    </row>
    <row r="65" spans="1:12" x14ac:dyDescent="0.25">
      <c r="A65" s="319" t="s">
        <v>6</v>
      </c>
      <c r="B65" s="319"/>
      <c r="C65" s="270"/>
      <c r="D65" s="270"/>
      <c r="F65" s="405" t="str">
        <f>'Leden 2026'!F66</f>
        <v>Bc. Daniela Budinová</v>
      </c>
      <c r="G65" s="405"/>
      <c r="H65" s="405"/>
      <c r="I65" s="405"/>
      <c r="J65" s="405"/>
      <c r="K65" s="405"/>
      <c r="L65" s="2"/>
    </row>
    <row r="66" spans="1:12" x14ac:dyDescent="0.25">
      <c r="F66" s="386" t="s">
        <v>30</v>
      </c>
      <c r="G66" s="386"/>
      <c r="H66" s="386"/>
      <c r="I66" s="386"/>
      <c r="J66" s="386"/>
      <c r="K66" s="386"/>
    </row>
    <row r="67" spans="1:1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7.25" x14ac:dyDescent="0.25">
      <c r="A68" s="2" t="s">
        <v>35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</sheetData>
  <sheetProtection password="DDBC" sheet="1" formatCells="0" selectLockedCells="1"/>
  <mergeCells count="81">
    <mergeCell ref="C62:D62"/>
    <mergeCell ref="F60:K60"/>
    <mergeCell ref="F63:K63"/>
    <mergeCell ref="F66:K66"/>
    <mergeCell ref="F65:K65"/>
    <mergeCell ref="F62:K62"/>
    <mergeCell ref="I44:K44"/>
    <mergeCell ref="C45:E45"/>
    <mergeCell ref="F45:I45"/>
    <mergeCell ref="J45:K45"/>
    <mergeCell ref="A50:K50"/>
    <mergeCell ref="H25:L25"/>
    <mergeCell ref="H24:L24"/>
    <mergeCell ref="H15:L15"/>
    <mergeCell ref="H9:L9"/>
    <mergeCell ref="H8:L8"/>
    <mergeCell ref="H14:L14"/>
    <mergeCell ref="H13:L13"/>
    <mergeCell ref="H12:L12"/>
    <mergeCell ref="H11:L11"/>
    <mergeCell ref="H10:L10"/>
    <mergeCell ref="H31:L31"/>
    <mergeCell ref="H30:L30"/>
    <mergeCell ref="H29:L29"/>
    <mergeCell ref="H27:L27"/>
    <mergeCell ref="H26:L26"/>
    <mergeCell ref="H28:L28"/>
    <mergeCell ref="J40:L40"/>
    <mergeCell ref="H37:L37"/>
    <mergeCell ref="J41:L41"/>
    <mergeCell ref="H16:L16"/>
    <mergeCell ref="H23:L23"/>
    <mergeCell ref="H22:L22"/>
    <mergeCell ref="H19:L19"/>
    <mergeCell ref="H18:L18"/>
    <mergeCell ref="H17:L17"/>
    <mergeCell ref="H21:L21"/>
    <mergeCell ref="H20:L20"/>
    <mergeCell ref="H36:L36"/>
    <mergeCell ref="H35:L35"/>
    <mergeCell ref="H34:L34"/>
    <mergeCell ref="H33:L33"/>
    <mergeCell ref="H32:L32"/>
    <mergeCell ref="A4:G4"/>
    <mergeCell ref="H4:J4"/>
    <mergeCell ref="E1:F1"/>
    <mergeCell ref="G1:H1"/>
    <mergeCell ref="A3:G3"/>
    <mergeCell ref="H3:J3"/>
    <mergeCell ref="F42:G42"/>
    <mergeCell ref="A6:C6"/>
    <mergeCell ref="D6:E6"/>
    <mergeCell ref="F6:G6"/>
    <mergeCell ref="H6:J6"/>
    <mergeCell ref="A8:B9"/>
    <mergeCell ref="C8:D8"/>
    <mergeCell ref="E8:E9"/>
    <mergeCell ref="F8:F9"/>
    <mergeCell ref="G8:G9"/>
    <mergeCell ref="J42:L42"/>
    <mergeCell ref="H39:L39"/>
    <mergeCell ref="H38:L38"/>
    <mergeCell ref="H42:I42"/>
    <mergeCell ref="H40:I40"/>
    <mergeCell ref="H41:I41"/>
    <mergeCell ref="A62:B62"/>
    <mergeCell ref="A65:B65"/>
    <mergeCell ref="A40:D40"/>
    <mergeCell ref="A41:D41"/>
    <mergeCell ref="A42:B42"/>
    <mergeCell ref="C42:D42"/>
    <mergeCell ref="A44:C44"/>
    <mergeCell ref="D44:H44"/>
    <mergeCell ref="A51:C51"/>
    <mergeCell ref="B53:C53"/>
    <mergeCell ref="F54:K54"/>
    <mergeCell ref="C59:D59"/>
    <mergeCell ref="F59:K59"/>
    <mergeCell ref="F53:K53"/>
    <mergeCell ref="A59:B59"/>
    <mergeCell ref="C65:D65"/>
  </mergeCells>
  <pageMargins left="0.19685039370078741" right="0.19685039370078741" top="0.19685039370078741" bottom="0.19685039370078741" header="0.31496062992125984" footer="0.31496062992125984"/>
  <pageSetup paperSize="9" scale="8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9">
    <pageSetUpPr fitToPage="1"/>
  </sheetPr>
  <dimension ref="A1:L69"/>
  <sheetViews>
    <sheetView topLeftCell="A34" zoomScaleNormal="100" workbookViewId="0">
      <selection activeCell="J43" sqref="J43:L43"/>
    </sheetView>
  </sheetViews>
  <sheetFormatPr defaultColWidth="9.140625" defaultRowHeight="15" x14ac:dyDescent="0.25"/>
  <cols>
    <col min="1" max="1" width="4.28515625" style="3" customWidth="1"/>
    <col min="2" max="4" width="6.42578125" style="3" customWidth="1"/>
    <col min="5" max="7" width="13.42578125" style="3" customWidth="1"/>
    <col min="8" max="11" width="8.42578125" style="3" customWidth="1"/>
    <col min="12" max="12" width="0.7109375" style="3" customWidth="1"/>
    <col min="13" max="16384" width="9.140625" style="2"/>
  </cols>
  <sheetData>
    <row r="1" spans="1:12" ht="18.75" customHeight="1" x14ac:dyDescent="0.3">
      <c r="E1" s="321" t="s">
        <v>18</v>
      </c>
      <c r="F1" s="321"/>
      <c r="G1" s="322" t="s">
        <v>63</v>
      </c>
      <c r="H1" s="322"/>
      <c r="I1" s="59"/>
    </row>
    <row r="2" spans="1:12" ht="13.5" customHeight="1" x14ac:dyDescent="0.25">
      <c r="L2" s="78"/>
    </row>
    <row r="3" spans="1:12" ht="13.5" customHeight="1" x14ac:dyDescent="0.25">
      <c r="A3" s="323" t="s">
        <v>51</v>
      </c>
      <c r="B3" s="323"/>
      <c r="C3" s="323"/>
      <c r="D3" s="323"/>
      <c r="E3" s="323"/>
      <c r="F3" s="323"/>
      <c r="G3" s="323"/>
      <c r="H3" s="397">
        <f>'Leden 2026'!H3</f>
        <v>0</v>
      </c>
      <c r="I3" s="397"/>
      <c r="J3" s="397"/>
      <c r="K3" s="60"/>
      <c r="L3" s="60"/>
    </row>
    <row r="4" spans="1:12" ht="13.5" customHeight="1" x14ac:dyDescent="0.25">
      <c r="A4" s="266" t="s">
        <v>22</v>
      </c>
      <c r="B4" s="266"/>
      <c r="C4" s="266"/>
      <c r="D4" s="266"/>
      <c r="E4" s="266"/>
      <c r="F4" s="266"/>
      <c r="G4" s="266"/>
      <c r="H4" s="396">
        <f>'Leden 2026'!H4</f>
        <v>0</v>
      </c>
      <c r="I4" s="396"/>
      <c r="J4" s="396"/>
      <c r="K4" s="60"/>
      <c r="L4" s="60"/>
    </row>
    <row r="5" spans="1:12" ht="13.5" customHeight="1" x14ac:dyDescent="0.2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</row>
    <row r="6" spans="1:12" ht="13.5" customHeight="1" x14ac:dyDescent="0.25">
      <c r="A6" s="324" t="s">
        <v>16</v>
      </c>
      <c r="B6" s="324"/>
      <c r="C6" s="324"/>
      <c r="D6" s="387">
        <f>'Leden 2026'!D6</f>
        <v>0</v>
      </c>
      <c r="E6" s="387"/>
      <c r="F6" s="326" t="s">
        <v>17</v>
      </c>
      <c r="G6" s="326"/>
      <c r="H6" s="387">
        <f>'Leden 2026'!H6</f>
        <v>0</v>
      </c>
      <c r="I6" s="387"/>
      <c r="J6" s="387"/>
      <c r="K6" s="60"/>
      <c r="L6" s="60"/>
    </row>
    <row r="7" spans="1:12" ht="13.5" customHeight="1" thickBot="1" x14ac:dyDescent="0.3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</row>
    <row r="8" spans="1:12" ht="13.5" customHeight="1" x14ac:dyDescent="0.25">
      <c r="A8" s="327" t="s">
        <v>6</v>
      </c>
      <c r="B8" s="328"/>
      <c r="C8" s="331" t="s">
        <v>7</v>
      </c>
      <c r="D8" s="332"/>
      <c r="E8" s="333" t="s">
        <v>8</v>
      </c>
      <c r="F8" s="335" t="s">
        <v>4</v>
      </c>
      <c r="G8" s="337" t="s">
        <v>0</v>
      </c>
      <c r="H8" s="392" t="s">
        <v>1</v>
      </c>
      <c r="I8" s="339"/>
      <c r="J8" s="339"/>
      <c r="K8" s="339"/>
      <c r="L8" s="340"/>
    </row>
    <row r="9" spans="1:12" ht="13.5" customHeight="1" thickBot="1" x14ac:dyDescent="0.3">
      <c r="A9" s="329"/>
      <c r="B9" s="330"/>
      <c r="C9" s="91" t="s">
        <v>2</v>
      </c>
      <c r="D9" s="92" t="s">
        <v>3</v>
      </c>
      <c r="E9" s="334"/>
      <c r="F9" s="336"/>
      <c r="G9" s="338"/>
      <c r="H9" s="422" t="str">
        <f>'Leden 2026'!H9</f>
        <v>HASÍK</v>
      </c>
      <c r="I9" s="423"/>
      <c r="J9" s="423"/>
      <c r="K9" s="423"/>
      <c r="L9" s="424"/>
    </row>
    <row r="10" spans="1:12" ht="13.5" customHeight="1" x14ac:dyDescent="0.25">
      <c r="A10" s="122" t="s">
        <v>11</v>
      </c>
      <c r="B10" s="107">
        <v>1</v>
      </c>
      <c r="C10" s="140"/>
      <c r="D10" s="141"/>
      <c r="E10" s="142">
        <f>(D10-C10+(D10&lt;C10))-0.0208333333333333*(IF((D10-C10+(D10&lt;C10))&gt;0.25,1,0)+IF((D10-C10+(D10&lt;C10))&gt;0.5,1,0)+IF((D10-C10+(D10&lt;C10))&gt;0.75,1,0))</f>
        <v>0</v>
      </c>
      <c r="F10" s="143"/>
      <c r="G10" s="144">
        <f>ABS((HOUR('Červenec 2026'!E10)+MINUTE('Červenec 2026'!E10)/60))*F10</f>
        <v>0</v>
      </c>
      <c r="H10" s="417"/>
      <c r="I10" s="417"/>
      <c r="J10" s="417"/>
      <c r="K10" s="417"/>
      <c r="L10" s="418"/>
    </row>
    <row r="11" spans="1:12" ht="13.5" customHeight="1" x14ac:dyDescent="0.25">
      <c r="A11" s="76" t="s">
        <v>12</v>
      </c>
      <c r="B11" s="83">
        <v>2</v>
      </c>
      <c r="C11" s="37"/>
      <c r="D11" s="38"/>
      <c r="E11" s="108">
        <f t="shared" ref="E11:E40" si="0">(D11-C11+(D11&lt;C11))-0.0208333333333333*(IF((D11-C11+(D11&lt;C11))&gt;0.25,1,0)+IF((D11-C11+(D11&lt;C11))&gt;0.5,1,0)+IF((D11-C11+(D11&lt;C11))&gt;0.75,1,0))</f>
        <v>0</v>
      </c>
      <c r="F11" s="41"/>
      <c r="G11" s="58">
        <f>ABS((HOUR('Červenec 2026'!E11)+MINUTE('Červenec 2026'!E11)/60))*F11</f>
        <v>0</v>
      </c>
      <c r="H11" s="346"/>
      <c r="I11" s="346"/>
      <c r="J11" s="346"/>
      <c r="K11" s="346"/>
      <c r="L11" s="347"/>
    </row>
    <row r="12" spans="1:12" ht="13.5" customHeight="1" x14ac:dyDescent="0.25">
      <c r="A12" s="76" t="s">
        <v>13</v>
      </c>
      <c r="B12" s="83">
        <v>3</v>
      </c>
      <c r="C12" s="37"/>
      <c r="D12" s="38"/>
      <c r="E12" s="108">
        <f t="shared" si="0"/>
        <v>0</v>
      </c>
      <c r="F12" s="41"/>
      <c r="G12" s="58">
        <f>ABS((HOUR('Červenec 2026'!E12)+MINUTE('Červenec 2026'!E12)/60))*F12</f>
        <v>0</v>
      </c>
      <c r="H12" s="346"/>
      <c r="I12" s="346"/>
      <c r="J12" s="346"/>
      <c r="K12" s="346"/>
      <c r="L12" s="347"/>
    </row>
    <row r="13" spans="1:12" ht="13.5" customHeight="1" x14ac:dyDescent="0.25">
      <c r="A13" s="77" t="s">
        <v>14</v>
      </c>
      <c r="B13" s="82">
        <v>4</v>
      </c>
      <c r="C13" s="39"/>
      <c r="D13" s="40"/>
      <c r="E13" s="94">
        <f t="shared" si="0"/>
        <v>0</v>
      </c>
      <c r="F13" s="42"/>
      <c r="G13" s="74">
        <f>ABS((HOUR('Červenec 2026'!E13)+MINUTE('Červenec 2026'!E13)/60))*F13</f>
        <v>0</v>
      </c>
      <c r="H13" s="348"/>
      <c r="I13" s="348"/>
      <c r="J13" s="348"/>
      <c r="K13" s="348"/>
      <c r="L13" s="349"/>
    </row>
    <row r="14" spans="1:12" ht="13.5" customHeight="1" x14ac:dyDescent="0.25">
      <c r="A14" s="96" t="s">
        <v>15</v>
      </c>
      <c r="B14" s="97">
        <v>5</v>
      </c>
      <c r="C14" s="98"/>
      <c r="D14" s="99"/>
      <c r="E14" s="134">
        <f t="shared" si="0"/>
        <v>0</v>
      </c>
      <c r="F14" s="100"/>
      <c r="G14" s="101">
        <f>ABS((HOUR('Červenec 2026'!E14)+MINUTE('Červenec 2026'!E14)/60))*F14</f>
        <v>0</v>
      </c>
      <c r="H14" s="429"/>
      <c r="I14" s="429"/>
      <c r="J14" s="429"/>
      <c r="K14" s="429"/>
      <c r="L14" s="430"/>
    </row>
    <row r="15" spans="1:12" ht="13.5" customHeight="1" x14ac:dyDescent="0.25">
      <c r="A15" s="132" t="s">
        <v>9</v>
      </c>
      <c r="B15" s="133">
        <v>6</v>
      </c>
      <c r="C15" s="126"/>
      <c r="D15" s="127"/>
      <c r="E15" s="134">
        <f t="shared" si="0"/>
        <v>0</v>
      </c>
      <c r="F15" s="129"/>
      <c r="G15" s="130">
        <f>ABS((HOUR('Červenec 2026'!E15)+MINUTE('Červenec 2026'!E15)/60))*F15</f>
        <v>0</v>
      </c>
      <c r="H15" s="415"/>
      <c r="I15" s="415"/>
      <c r="J15" s="415"/>
      <c r="K15" s="415"/>
      <c r="L15" s="416"/>
    </row>
    <row r="16" spans="1:12" ht="13.5" customHeight="1" x14ac:dyDescent="0.25">
      <c r="A16" s="76" t="s">
        <v>10</v>
      </c>
      <c r="B16" s="83">
        <v>7</v>
      </c>
      <c r="C16" s="37"/>
      <c r="D16" s="38"/>
      <c r="E16" s="108">
        <f t="shared" si="0"/>
        <v>0</v>
      </c>
      <c r="F16" s="41"/>
      <c r="G16" s="58">
        <f>ABS((HOUR('Červenec 2026'!E16)+MINUTE('Červenec 2026'!E16)/60))*F16</f>
        <v>0</v>
      </c>
      <c r="H16" s="346"/>
      <c r="I16" s="346"/>
      <c r="J16" s="346"/>
      <c r="K16" s="346"/>
      <c r="L16" s="347"/>
    </row>
    <row r="17" spans="1:12" ht="13.5" customHeight="1" x14ac:dyDescent="0.25">
      <c r="A17" s="76" t="s">
        <v>11</v>
      </c>
      <c r="B17" s="83">
        <v>8</v>
      </c>
      <c r="C17" s="37"/>
      <c r="D17" s="38"/>
      <c r="E17" s="108">
        <f t="shared" si="0"/>
        <v>0</v>
      </c>
      <c r="F17" s="41"/>
      <c r="G17" s="58">
        <f>ABS((HOUR('Červenec 2026'!E17)+MINUTE('Červenec 2026'!E17)/60))*F17</f>
        <v>0</v>
      </c>
      <c r="H17" s="346"/>
      <c r="I17" s="346"/>
      <c r="J17" s="346"/>
      <c r="K17" s="346"/>
      <c r="L17" s="347"/>
    </row>
    <row r="18" spans="1:12" ht="13.5" customHeight="1" x14ac:dyDescent="0.25">
      <c r="A18" s="76" t="s">
        <v>12</v>
      </c>
      <c r="B18" s="83">
        <v>9</v>
      </c>
      <c r="C18" s="37"/>
      <c r="D18" s="38"/>
      <c r="E18" s="108">
        <f t="shared" si="0"/>
        <v>0</v>
      </c>
      <c r="F18" s="41"/>
      <c r="G18" s="58">
        <f>ABS((HOUR('Červenec 2026'!E18)+MINUTE('Červenec 2026'!E18)/60))*F18</f>
        <v>0</v>
      </c>
      <c r="H18" s="346"/>
      <c r="I18" s="346"/>
      <c r="J18" s="346"/>
      <c r="K18" s="346"/>
      <c r="L18" s="347"/>
    </row>
    <row r="19" spans="1:12" ht="13.5" customHeight="1" x14ac:dyDescent="0.25">
      <c r="A19" s="75" t="s">
        <v>13</v>
      </c>
      <c r="B19" s="83">
        <v>10</v>
      </c>
      <c r="C19" s="37"/>
      <c r="D19" s="38"/>
      <c r="E19" s="108">
        <f t="shared" si="0"/>
        <v>0</v>
      </c>
      <c r="F19" s="41"/>
      <c r="G19" s="58">
        <f>ABS((HOUR('Červenec 2026'!E19)+MINUTE('Červenec 2026'!E19)/60))*F19</f>
        <v>0</v>
      </c>
      <c r="H19" s="346"/>
      <c r="I19" s="346"/>
      <c r="J19" s="346"/>
      <c r="K19" s="346"/>
      <c r="L19" s="347"/>
    </row>
    <row r="20" spans="1:12" ht="13.5" customHeight="1" x14ac:dyDescent="0.25">
      <c r="A20" s="77" t="s">
        <v>14</v>
      </c>
      <c r="B20" s="82">
        <v>11</v>
      </c>
      <c r="C20" s="39"/>
      <c r="D20" s="40"/>
      <c r="E20" s="94">
        <f t="shared" si="0"/>
        <v>0</v>
      </c>
      <c r="F20" s="42"/>
      <c r="G20" s="74">
        <f>ABS((HOUR('Červenec 2026'!E20)+MINUTE('Červenec 2026'!E20)/60))*F20</f>
        <v>0</v>
      </c>
      <c r="H20" s="348"/>
      <c r="I20" s="348"/>
      <c r="J20" s="348"/>
      <c r="K20" s="348"/>
      <c r="L20" s="349"/>
    </row>
    <row r="21" spans="1:12" ht="13.5" customHeight="1" x14ac:dyDescent="0.25">
      <c r="A21" s="77" t="s">
        <v>15</v>
      </c>
      <c r="B21" s="82">
        <v>12</v>
      </c>
      <c r="C21" s="39"/>
      <c r="D21" s="40"/>
      <c r="E21" s="94">
        <f t="shared" si="0"/>
        <v>0</v>
      </c>
      <c r="F21" s="42"/>
      <c r="G21" s="74">
        <f>ABS((HOUR('Červenec 2026'!E21)+MINUTE('Červenec 2026'!E21)/60))*F21</f>
        <v>0</v>
      </c>
      <c r="H21" s="348"/>
      <c r="I21" s="348"/>
      <c r="J21" s="348"/>
      <c r="K21" s="348"/>
      <c r="L21" s="349"/>
    </row>
    <row r="22" spans="1:12" ht="13.5" customHeight="1" x14ac:dyDescent="0.25">
      <c r="A22" s="164" t="s">
        <v>9</v>
      </c>
      <c r="B22" s="152">
        <v>13</v>
      </c>
      <c r="C22" s="153"/>
      <c r="D22" s="154"/>
      <c r="E22" s="163">
        <f t="shared" si="0"/>
        <v>0</v>
      </c>
      <c r="F22" s="156"/>
      <c r="G22" s="157">
        <f>ABS((HOUR('Červenec 2026'!E22)+MINUTE('Červenec 2026'!E22)/60))*F22</f>
        <v>0</v>
      </c>
      <c r="H22" s="350"/>
      <c r="I22" s="350"/>
      <c r="J22" s="350"/>
      <c r="K22" s="350"/>
      <c r="L22" s="351"/>
    </row>
    <row r="23" spans="1:12" ht="13.5" customHeight="1" x14ac:dyDescent="0.25">
      <c r="A23" s="76" t="s">
        <v>10</v>
      </c>
      <c r="B23" s="83">
        <v>14</v>
      </c>
      <c r="C23" s="37"/>
      <c r="D23" s="38"/>
      <c r="E23" s="108">
        <f t="shared" si="0"/>
        <v>0</v>
      </c>
      <c r="F23" s="41"/>
      <c r="G23" s="58">
        <f>ABS((HOUR('Červenec 2026'!E23)+MINUTE('Červenec 2026'!E23)/60))*F23</f>
        <v>0</v>
      </c>
      <c r="H23" s="346"/>
      <c r="I23" s="346"/>
      <c r="J23" s="346"/>
      <c r="K23" s="346"/>
      <c r="L23" s="347"/>
    </row>
    <row r="24" spans="1:12" ht="13.5" customHeight="1" x14ac:dyDescent="0.25">
      <c r="A24" s="76" t="s">
        <v>11</v>
      </c>
      <c r="B24" s="83">
        <v>15</v>
      </c>
      <c r="C24" s="37"/>
      <c r="D24" s="38"/>
      <c r="E24" s="108">
        <f t="shared" si="0"/>
        <v>0</v>
      </c>
      <c r="F24" s="41"/>
      <c r="G24" s="58">
        <f>ABS((HOUR('Červenec 2026'!E24)+MINUTE('Červenec 2026'!E24)/60))*F24</f>
        <v>0</v>
      </c>
      <c r="H24" s="346"/>
      <c r="I24" s="346"/>
      <c r="J24" s="346"/>
      <c r="K24" s="346"/>
      <c r="L24" s="347"/>
    </row>
    <row r="25" spans="1:12" ht="13.5" customHeight="1" x14ac:dyDescent="0.25">
      <c r="A25" s="76" t="s">
        <v>12</v>
      </c>
      <c r="B25" s="83">
        <v>16</v>
      </c>
      <c r="C25" s="37"/>
      <c r="D25" s="38"/>
      <c r="E25" s="108">
        <f t="shared" si="0"/>
        <v>0</v>
      </c>
      <c r="F25" s="41"/>
      <c r="G25" s="58">
        <f>ABS((HOUR('Červenec 2026'!E25)+MINUTE('Červenec 2026'!E25)/60))*F25</f>
        <v>0</v>
      </c>
      <c r="H25" s="346"/>
      <c r="I25" s="346"/>
      <c r="J25" s="346"/>
      <c r="K25" s="346"/>
      <c r="L25" s="347"/>
    </row>
    <row r="26" spans="1:12" ht="13.5" customHeight="1" x14ac:dyDescent="0.25">
      <c r="A26" s="75" t="s">
        <v>13</v>
      </c>
      <c r="B26" s="83">
        <v>17</v>
      </c>
      <c r="C26" s="37"/>
      <c r="D26" s="38"/>
      <c r="E26" s="108">
        <f t="shared" si="0"/>
        <v>0</v>
      </c>
      <c r="F26" s="41"/>
      <c r="G26" s="58">
        <f>ABS((HOUR('Červenec 2026'!E26)+MINUTE('Červenec 2026'!E26)/60))*F26</f>
        <v>0</v>
      </c>
      <c r="H26" s="346"/>
      <c r="I26" s="346"/>
      <c r="J26" s="346"/>
      <c r="K26" s="346"/>
      <c r="L26" s="347"/>
    </row>
    <row r="27" spans="1:12" ht="13.5" customHeight="1" x14ac:dyDescent="0.25">
      <c r="A27" s="77" t="s">
        <v>14</v>
      </c>
      <c r="B27" s="82">
        <v>18</v>
      </c>
      <c r="C27" s="39"/>
      <c r="D27" s="40"/>
      <c r="E27" s="94">
        <f t="shared" si="0"/>
        <v>0</v>
      </c>
      <c r="F27" s="42"/>
      <c r="G27" s="74">
        <f>ABS((HOUR('Červenec 2026'!E27)+MINUTE('Červenec 2026'!E27)/60))*F27</f>
        <v>0</v>
      </c>
      <c r="H27" s="348"/>
      <c r="I27" s="348"/>
      <c r="J27" s="348"/>
      <c r="K27" s="348"/>
      <c r="L27" s="349"/>
    </row>
    <row r="28" spans="1:12" ht="13.5" customHeight="1" x14ac:dyDescent="0.25">
      <c r="A28" s="77" t="s">
        <v>15</v>
      </c>
      <c r="B28" s="82">
        <v>19</v>
      </c>
      <c r="C28" s="39"/>
      <c r="D28" s="40"/>
      <c r="E28" s="94">
        <f t="shared" si="0"/>
        <v>0</v>
      </c>
      <c r="F28" s="42"/>
      <c r="G28" s="74">
        <f>ABS((HOUR('Červenec 2026'!E28)+MINUTE('Červenec 2026'!E28)/60))*F28</f>
        <v>0</v>
      </c>
      <c r="H28" s="348"/>
      <c r="I28" s="348"/>
      <c r="J28" s="348"/>
      <c r="K28" s="348"/>
      <c r="L28" s="349"/>
    </row>
    <row r="29" spans="1:12" ht="13.5" customHeight="1" x14ac:dyDescent="0.25">
      <c r="A29" s="164" t="s">
        <v>9</v>
      </c>
      <c r="B29" s="152">
        <v>20</v>
      </c>
      <c r="C29" s="153"/>
      <c r="D29" s="154"/>
      <c r="E29" s="163">
        <f t="shared" si="0"/>
        <v>0</v>
      </c>
      <c r="F29" s="156"/>
      <c r="G29" s="157">
        <f>ABS((HOUR('Červenec 2026'!E29)+MINUTE('Červenec 2026'!E29)/60))*F29</f>
        <v>0</v>
      </c>
      <c r="H29" s="350"/>
      <c r="I29" s="350"/>
      <c r="J29" s="350"/>
      <c r="K29" s="350"/>
      <c r="L29" s="351"/>
    </row>
    <row r="30" spans="1:12" ht="13.5" customHeight="1" x14ac:dyDescent="0.25">
      <c r="A30" s="76" t="s">
        <v>10</v>
      </c>
      <c r="B30" s="83">
        <v>21</v>
      </c>
      <c r="C30" s="37"/>
      <c r="D30" s="38"/>
      <c r="E30" s="108">
        <f t="shared" si="0"/>
        <v>0</v>
      </c>
      <c r="F30" s="41"/>
      <c r="G30" s="58">
        <f>ABS((HOUR('Červenec 2026'!E30)+MINUTE('Červenec 2026'!E30)/60))*F30</f>
        <v>0</v>
      </c>
      <c r="H30" s="346"/>
      <c r="I30" s="346"/>
      <c r="J30" s="346"/>
      <c r="K30" s="346"/>
      <c r="L30" s="347"/>
    </row>
    <row r="31" spans="1:12" ht="13.5" customHeight="1" x14ac:dyDescent="0.25">
      <c r="A31" s="76" t="s">
        <v>11</v>
      </c>
      <c r="B31" s="83">
        <v>22</v>
      </c>
      <c r="C31" s="37"/>
      <c r="D31" s="38"/>
      <c r="E31" s="108">
        <f t="shared" si="0"/>
        <v>0</v>
      </c>
      <c r="F31" s="41"/>
      <c r="G31" s="58">
        <f>ABS((HOUR('Červenec 2026'!E31)+MINUTE('Červenec 2026'!E31)/60))*F31</f>
        <v>0</v>
      </c>
      <c r="H31" s="346"/>
      <c r="I31" s="346"/>
      <c r="J31" s="346"/>
      <c r="K31" s="346"/>
      <c r="L31" s="347"/>
    </row>
    <row r="32" spans="1:12" ht="13.5" customHeight="1" x14ac:dyDescent="0.25">
      <c r="A32" s="76" t="s">
        <v>12</v>
      </c>
      <c r="B32" s="83">
        <v>23</v>
      </c>
      <c r="C32" s="37"/>
      <c r="D32" s="38"/>
      <c r="E32" s="108">
        <f t="shared" si="0"/>
        <v>0</v>
      </c>
      <c r="F32" s="41"/>
      <c r="G32" s="58">
        <f>ABS((HOUR('Červenec 2026'!E32)+MINUTE('Červenec 2026'!E32)/60))*F32</f>
        <v>0</v>
      </c>
      <c r="H32" s="346"/>
      <c r="I32" s="346"/>
      <c r="J32" s="346"/>
      <c r="K32" s="346"/>
      <c r="L32" s="347"/>
    </row>
    <row r="33" spans="1:12" ht="13.5" customHeight="1" x14ac:dyDescent="0.25">
      <c r="A33" s="75" t="s">
        <v>50</v>
      </c>
      <c r="B33" s="83">
        <v>24</v>
      </c>
      <c r="C33" s="37"/>
      <c r="D33" s="38"/>
      <c r="E33" s="108">
        <f t="shared" si="0"/>
        <v>0</v>
      </c>
      <c r="F33" s="41"/>
      <c r="G33" s="58">
        <f>ABS((HOUR('Červenec 2026'!E33)+MINUTE('Červenec 2026'!E33)/60))*F33</f>
        <v>0</v>
      </c>
      <c r="H33" s="346"/>
      <c r="I33" s="346"/>
      <c r="J33" s="346"/>
      <c r="K33" s="346"/>
      <c r="L33" s="347"/>
    </row>
    <row r="34" spans="1:12" ht="13.5" customHeight="1" x14ac:dyDescent="0.25">
      <c r="A34" s="77" t="s">
        <v>14</v>
      </c>
      <c r="B34" s="82">
        <v>25</v>
      </c>
      <c r="C34" s="39"/>
      <c r="D34" s="40"/>
      <c r="E34" s="94">
        <f t="shared" si="0"/>
        <v>0</v>
      </c>
      <c r="F34" s="42"/>
      <c r="G34" s="74">
        <f>ABS((HOUR('Červenec 2026'!E34)+MINUTE('Červenec 2026'!E34)/60))*F34</f>
        <v>0</v>
      </c>
      <c r="H34" s="348"/>
      <c r="I34" s="348"/>
      <c r="J34" s="348"/>
      <c r="K34" s="348"/>
      <c r="L34" s="349"/>
    </row>
    <row r="35" spans="1:12" ht="13.5" customHeight="1" x14ac:dyDescent="0.25">
      <c r="A35" s="77" t="s">
        <v>15</v>
      </c>
      <c r="B35" s="82">
        <v>26</v>
      </c>
      <c r="C35" s="39"/>
      <c r="D35" s="40"/>
      <c r="E35" s="94">
        <f t="shared" si="0"/>
        <v>0</v>
      </c>
      <c r="F35" s="42"/>
      <c r="G35" s="74">
        <f>ABS((HOUR('Červenec 2026'!E35)+MINUTE('Červenec 2026'!E35)/60))*F35</f>
        <v>0</v>
      </c>
      <c r="H35" s="348"/>
      <c r="I35" s="348"/>
      <c r="J35" s="348"/>
      <c r="K35" s="348"/>
      <c r="L35" s="349"/>
    </row>
    <row r="36" spans="1:12" ht="13.5" customHeight="1" x14ac:dyDescent="0.25">
      <c r="A36" s="164" t="s">
        <v>9</v>
      </c>
      <c r="B36" s="152">
        <v>27</v>
      </c>
      <c r="C36" s="153"/>
      <c r="D36" s="154"/>
      <c r="E36" s="163">
        <f t="shared" si="0"/>
        <v>0</v>
      </c>
      <c r="F36" s="156"/>
      <c r="G36" s="157">
        <f>ABS((HOUR('Červenec 2026'!E36)+MINUTE('Červenec 2026'!E36)/60))*F36</f>
        <v>0</v>
      </c>
      <c r="H36" s="350"/>
      <c r="I36" s="350"/>
      <c r="J36" s="350"/>
      <c r="K36" s="350"/>
      <c r="L36" s="351"/>
    </row>
    <row r="37" spans="1:12" ht="13.5" customHeight="1" x14ac:dyDescent="0.25">
      <c r="A37" s="76" t="s">
        <v>10</v>
      </c>
      <c r="B37" s="83">
        <v>28</v>
      </c>
      <c r="C37" s="37"/>
      <c r="D37" s="38"/>
      <c r="E37" s="108">
        <f t="shared" si="0"/>
        <v>0</v>
      </c>
      <c r="F37" s="41"/>
      <c r="G37" s="58">
        <f>ABS((HOUR('Červenec 2026'!E37)+MINUTE('Červenec 2026'!E37)/60))*F37</f>
        <v>0</v>
      </c>
      <c r="H37" s="346"/>
      <c r="I37" s="346"/>
      <c r="J37" s="346"/>
      <c r="K37" s="346"/>
      <c r="L37" s="347"/>
    </row>
    <row r="38" spans="1:12" ht="13.5" customHeight="1" x14ac:dyDescent="0.25">
      <c r="A38" s="76" t="s">
        <v>11</v>
      </c>
      <c r="B38" s="83">
        <v>29</v>
      </c>
      <c r="C38" s="37"/>
      <c r="D38" s="38"/>
      <c r="E38" s="108">
        <f t="shared" si="0"/>
        <v>0</v>
      </c>
      <c r="F38" s="41"/>
      <c r="G38" s="58">
        <f>ABS((HOUR('Červenec 2026'!E38)+MINUTE('Červenec 2026'!E38)/60))*F38</f>
        <v>0</v>
      </c>
      <c r="H38" s="346"/>
      <c r="I38" s="346"/>
      <c r="J38" s="346"/>
      <c r="K38" s="346"/>
      <c r="L38" s="347"/>
    </row>
    <row r="39" spans="1:12" ht="13.5" customHeight="1" x14ac:dyDescent="0.25">
      <c r="A39" s="109" t="s">
        <v>12</v>
      </c>
      <c r="B39" s="83">
        <v>30</v>
      </c>
      <c r="C39" s="37"/>
      <c r="D39" s="38"/>
      <c r="E39" s="108">
        <f t="shared" si="0"/>
        <v>0</v>
      </c>
      <c r="F39" s="41"/>
      <c r="G39" s="58">
        <f>ABS((HOUR('Červenec 2026'!E39)+MINUTE('Červenec 2026'!E39)/60))*F39</f>
        <v>0</v>
      </c>
      <c r="H39" s="346"/>
      <c r="I39" s="346"/>
      <c r="J39" s="346"/>
      <c r="K39" s="346"/>
      <c r="L39" s="347"/>
    </row>
    <row r="40" spans="1:12" ht="13.5" customHeight="1" thickBot="1" x14ac:dyDescent="0.3">
      <c r="A40" s="123" t="s">
        <v>13</v>
      </c>
      <c r="B40" s="110">
        <v>31</v>
      </c>
      <c r="C40" s="111"/>
      <c r="D40" s="112"/>
      <c r="E40" s="213">
        <f t="shared" si="0"/>
        <v>0</v>
      </c>
      <c r="F40" s="114"/>
      <c r="G40" s="115">
        <f>ABS((HOUR('Červenec 2026'!E40)+MINUTE('Červenec 2026'!E40)/60))*F40</f>
        <v>0</v>
      </c>
      <c r="H40" s="413"/>
      <c r="I40" s="413"/>
      <c r="J40" s="413"/>
      <c r="K40" s="413"/>
      <c r="L40" s="414"/>
    </row>
    <row r="41" spans="1:12" ht="13.5" customHeight="1" thickBot="1" x14ac:dyDescent="0.3">
      <c r="A41" s="352" t="s">
        <v>5</v>
      </c>
      <c r="B41" s="380"/>
      <c r="C41" s="353"/>
      <c r="D41" s="354"/>
      <c r="E41" s="6">
        <f>E10+E11+E12+E13+E14+E15+E16+E17+E18+E19+E20+E21+E22+E23+E24+E25+E26+E27+E28+E29+E30+E31+E32+E33+E34+E35+E36+E37+E38+E39+E40</f>
        <v>0</v>
      </c>
      <c r="F41" s="61"/>
      <c r="G41" s="1">
        <f>G10+G11+G12+G13+G14+G15+G16+G17+G18+G19+G20+G21+G22+G23+G24+G25+G26+G27+G28+G29+G30+G31+G32+G33+G34+G35+G36+G37+G38+G39+G40</f>
        <v>0</v>
      </c>
      <c r="H41" s="366" t="s">
        <v>45</v>
      </c>
      <c r="I41" s="367"/>
      <c r="J41" s="368"/>
      <c r="K41" s="369"/>
      <c r="L41" s="370"/>
    </row>
    <row r="42" spans="1:12" ht="13.5" customHeight="1" thickBot="1" x14ac:dyDescent="0.3">
      <c r="A42" s="379" t="s">
        <v>43</v>
      </c>
      <c r="B42" s="380"/>
      <c r="C42" s="380"/>
      <c r="D42" s="381"/>
      <c r="E42" s="8">
        <f>E41+'Leden 2026'!E41+'Únor 2026'!E38+'Březen 2026'!E41+'Duben 2026'!E40+'Květen 2026'!E41+'Červen 2026'!E40</f>
        <v>0</v>
      </c>
      <c r="H42" s="359" t="s">
        <v>46</v>
      </c>
      <c r="I42" s="360"/>
      <c r="J42" s="401">
        <f>'Leden 2026'!J42</f>
        <v>0</v>
      </c>
      <c r="K42" s="402"/>
      <c r="L42" s="403"/>
    </row>
    <row r="43" spans="1:12" ht="13.5" customHeight="1" thickBot="1" x14ac:dyDescent="0.4">
      <c r="A43" s="382"/>
      <c r="B43" s="382"/>
      <c r="C43" s="383"/>
      <c r="D43" s="383"/>
      <c r="E43" s="64"/>
      <c r="F43" s="400"/>
      <c r="G43" s="400"/>
      <c r="H43" s="357" t="s">
        <v>47</v>
      </c>
      <c r="I43" s="358"/>
      <c r="J43" s="363"/>
      <c r="K43" s="364"/>
      <c r="L43" s="365"/>
    </row>
    <row r="44" spans="1:12" ht="13.5" customHeight="1" x14ac:dyDescent="0.25">
      <c r="A44" s="61"/>
      <c r="B44" s="61"/>
      <c r="C44" s="61"/>
      <c r="D44" s="61"/>
      <c r="E44" s="2"/>
      <c r="F44" s="2"/>
      <c r="G44" s="2"/>
      <c r="H44" s="2"/>
      <c r="I44" s="2"/>
      <c r="J44" s="2"/>
      <c r="K44" s="2"/>
      <c r="L44" s="65"/>
    </row>
    <row r="45" spans="1:12" ht="13.5" customHeight="1" x14ac:dyDescent="0.25">
      <c r="A45" s="374" t="s">
        <v>19</v>
      </c>
      <c r="B45" s="374"/>
      <c r="C45" s="374"/>
      <c r="D45" s="375"/>
      <c r="E45" s="375"/>
      <c r="F45" s="375"/>
      <c r="G45" s="375"/>
      <c r="H45" s="375"/>
      <c r="I45" s="376" t="s">
        <v>32</v>
      </c>
      <c r="J45" s="376"/>
      <c r="K45" s="376"/>
      <c r="L45" s="66"/>
    </row>
    <row r="46" spans="1:12" ht="13.5" customHeight="1" x14ac:dyDescent="0.25">
      <c r="A46" s="67" t="s">
        <v>33</v>
      </c>
      <c r="B46" s="67"/>
      <c r="C46" s="377"/>
      <c r="D46" s="377"/>
      <c r="E46" s="377"/>
      <c r="F46" s="376" t="s">
        <v>20</v>
      </c>
      <c r="G46" s="376"/>
      <c r="H46" s="376"/>
      <c r="I46" s="376"/>
      <c r="J46" s="378"/>
      <c r="K46" s="378"/>
      <c r="L46" s="68" t="s">
        <v>23</v>
      </c>
    </row>
    <row r="47" spans="1:12" ht="13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3.5" customHeight="1" x14ac:dyDescent="0.25">
      <c r="A48" s="67" t="s">
        <v>24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</row>
    <row r="49" spans="1:12" ht="13.5" customHeight="1" x14ac:dyDescent="0.25">
      <c r="A49" s="67" t="s">
        <v>34</v>
      </c>
      <c r="B49" s="67"/>
      <c r="C49" s="67"/>
      <c r="D49" s="67"/>
      <c r="E49" s="67"/>
      <c r="F49" s="2"/>
      <c r="G49" s="2"/>
      <c r="H49" s="2"/>
      <c r="I49" s="2"/>
      <c r="J49" s="2"/>
      <c r="K49" s="2"/>
      <c r="L49" s="2"/>
    </row>
    <row r="50" spans="1:12" ht="13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3.5" customHeight="1" x14ac:dyDescent="0.25">
      <c r="A51" s="384" t="s">
        <v>48</v>
      </c>
      <c r="B51" s="384"/>
      <c r="C51" s="384"/>
      <c r="D51" s="384"/>
      <c r="E51" s="384"/>
      <c r="F51" s="384"/>
      <c r="G51" s="384"/>
      <c r="H51" s="384"/>
      <c r="I51" s="384"/>
      <c r="J51" s="384"/>
      <c r="K51" s="384"/>
      <c r="L51" s="2"/>
    </row>
    <row r="52" spans="1:12" ht="13.5" customHeight="1" x14ac:dyDescent="0.25">
      <c r="A52" s="374" t="s">
        <v>49</v>
      </c>
      <c r="B52" s="374"/>
      <c r="C52" s="374"/>
      <c r="D52" s="2"/>
      <c r="E52" s="2"/>
      <c r="F52" s="2"/>
      <c r="G52" s="2"/>
      <c r="H52" s="2"/>
      <c r="I52" s="2"/>
      <c r="J52" s="2"/>
      <c r="K52" s="2"/>
      <c r="L52" s="2"/>
    </row>
    <row r="53" spans="1:12" ht="13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69" t="s">
        <v>25</v>
      </c>
      <c r="B54" s="404" t="str">
        <f>'Leden 2026'!B54</f>
        <v>Ostravě</v>
      </c>
      <c r="C54" s="404"/>
      <c r="D54" s="59" t="s">
        <v>26</v>
      </c>
      <c r="E54" s="81"/>
      <c r="F54" s="405">
        <f>'Leden 2026'!F54</f>
        <v>0</v>
      </c>
      <c r="G54" s="405"/>
      <c r="H54" s="405"/>
      <c r="I54" s="405"/>
      <c r="J54" s="405"/>
      <c r="K54" s="405"/>
    </row>
    <row r="55" spans="1:12" x14ac:dyDescent="0.25">
      <c r="F55" s="385" t="s">
        <v>27</v>
      </c>
      <c r="G55" s="385"/>
      <c r="H55" s="385"/>
      <c r="I55" s="385"/>
      <c r="J55" s="385"/>
      <c r="K55" s="385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2" t="s">
        <v>42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2" t="s">
        <v>28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5">
      <c r="A60" s="319" t="s">
        <v>6</v>
      </c>
      <c r="B60" s="319"/>
      <c r="C60" s="270"/>
      <c r="D60" s="270"/>
      <c r="F60" s="406">
        <f>'Leden 2026'!F60</f>
        <v>0</v>
      </c>
      <c r="G60" s="406"/>
      <c r="H60" s="406"/>
      <c r="I60" s="406"/>
      <c r="J60" s="406"/>
      <c r="K60" s="406"/>
      <c r="L60" s="2"/>
    </row>
    <row r="61" spans="1:12" x14ac:dyDescent="0.25">
      <c r="F61" s="386" t="s">
        <v>29</v>
      </c>
      <c r="G61" s="386"/>
      <c r="H61" s="386"/>
      <c r="I61" s="386"/>
      <c r="J61" s="386"/>
      <c r="K61" s="386"/>
    </row>
    <row r="62" spans="1:1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25">
      <c r="A63" s="319" t="s">
        <v>6</v>
      </c>
      <c r="B63" s="319"/>
      <c r="C63" s="270"/>
      <c r="D63" s="270"/>
      <c r="F63" s="406" t="str">
        <f>'Leden 2026'!F63</f>
        <v>Ing. Martin Nekula, MBA</v>
      </c>
      <c r="G63" s="406"/>
      <c r="H63" s="406"/>
      <c r="I63" s="406"/>
      <c r="J63" s="406"/>
      <c r="K63" s="406"/>
    </row>
    <row r="64" spans="1:12" x14ac:dyDescent="0.25">
      <c r="F64" s="386" t="s">
        <v>31</v>
      </c>
      <c r="G64" s="386"/>
      <c r="H64" s="386"/>
      <c r="I64" s="386"/>
      <c r="J64" s="386"/>
      <c r="K64" s="386"/>
    </row>
    <row r="65" spans="1:12" x14ac:dyDescent="0.25">
      <c r="H65" s="10"/>
      <c r="I65" s="10"/>
      <c r="J65" s="10"/>
      <c r="K65" s="10"/>
      <c r="L65" s="10"/>
    </row>
    <row r="66" spans="1:12" x14ac:dyDescent="0.25">
      <c r="A66" s="319" t="s">
        <v>6</v>
      </c>
      <c r="B66" s="319"/>
      <c r="C66" s="270"/>
      <c r="D66" s="270"/>
      <c r="F66" s="405" t="str">
        <f>'Leden 2026'!F66</f>
        <v>Bc. Daniela Budinová</v>
      </c>
      <c r="G66" s="405"/>
      <c r="H66" s="405"/>
      <c r="I66" s="405"/>
      <c r="J66" s="405"/>
      <c r="K66" s="405"/>
      <c r="L66" s="2"/>
    </row>
    <row r="67" spans="1:12" x14ac:dyDescent="0.25">
      <c r="F67" s="386" t="s">
        <v>30</v>
      </c>
      <c r="G67" s="386"/>
      <c r="H67" s="386"/>
      <c r="I67" s="386"/>
      <c r="J67" s="386"/>
      <c r="K67" s="386"/>
    </row>
    <row r="68" spans="1:1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7.25" x14ac:dyDescent="0.25">
      <c r="A69" s="2" t="s">
        <v>35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</sheetData>
  <sheetProtection password="DDBC" sheet="1" formatCells="0" selectLockedCells="1"/>
  <mergeCells count="82">
    <mergeCell ref="F67:K67"/>
    <mergeCell ref="F54:K54"/>
    <mergeCell ref="F60:K60"/>
    <mergeCell ref="F63:K63"/>
    <mergeCell ref="F66:K66"/>
    <mergeCell ref="H36:L36"/>
    <mergeCell ref="H37:L37"/>
    <mergeCell ref="H22:L22"/>
    <mergeCell ref="H13:L13"/>
    <mergeCell ref="H14:L14"/>
    <mergeCell ref="H15:L15"/>
    <mergeCell ref="H16:L16"/>
    <mergeCell ref="H17:L17"/>
    <mergeCell ref="H18:L18"/>
    <mergeCell ref="H19:L19"/>
    <mergeCell ref="H20:L20"/>
    <mergeCell ref="H21:L21"/>
    <mergeCell ref="H26:L26"/>
    <mergeCell ref="H27:L27"/>
    <mergeCell ref="H28:L28"/>
    <mergeCell ref="H29:L29"/>
    <mergeCell ref="H30:L30"/>
    <mergeCell ref="C66:D66"/>
    <mergeCell ref="C63:D63"/>
    <mergeCell ref="F61:K61"/>
    <mergeCell ref="F64:K64"/>
    <mergeCell ref="A51:K51"/>
    <mergeCell ref="A52:C52"/>
    <mergeCell ref="B54:C54"/>
    <mergeCell ref="F55:K55"/>
    <mergeCell ref="C60:D60"/>
    <mergeCell ref="A60:B60"/>
    <mergeCell ref="A63:B63"/>
    <mergeCell ref="A66:B66"/>
    <mergeCell ref="C46:E46"/>
    <mergeCell ref="F46:I46"/>
    <mergeCell ref="J46:K46"/>
    <mergeCell ref="E1:F1"/>
    <mergeCell ref="G1:H1"/>
    <mergeCell ref="A3:G3"/>
    <mergeCell ref="H3:J3"/>
    <mergeCell ref="A6:C6"/>
    <mergeCell ref="D6:E6"/>
    <mergeCell ref="F6:G6"/>
    <mergeCell ref="H6:J6"/>
    <mergeCell ref="A4:G4"/>
    <mergeCell ref="H4:J4"/>
    <mergeCell ref="H23:L23"/>
    <mergeCell ref="H24:L24"/>
    <mergeCell ref="H25:L25"/>
    <mergeCell ref="A42:D42"/>
    <mergeCell ref="A43:B43"/>
    <mergeCell ref="C43:D43"/>
    <mergeCell ref="F43:G43"/>
    <mergeCell ref="H31:L31"/>
    <mergeCell ref="H32:L32"/>
    <mergeCell ref="H33:L33"/>
    <mergeCell ref="A41:D41"/>
    <mergeCell ref="J43:L43"/>
    <mergeCell ref="H34:L34"/>
    <mergeCell ref="H35:L35"/>
    <mergeCell ref="H42:I42"/>
    <mergeCell ref="J41:L41"/>
    <mergeCell ref="A8:B9"/>
    <mergeCell ref="C8:D8"/>
    <mergeCell ref="E8:E9"/>
    <mergeCell ref="F8:F9"/>
    <mergeCell ref="G8:G9"/>
    <mergeCell ref="H8:L8"/>
    <mergeCell ref="H9:L9"/>
    <mergeCell ref="H10:L10"/>
    <mergeCell ref="H11:L11"/>
    <mergeCell ref="H12:L12"/>
    <mergeCell ref="A45:C45"/>
    <mergeCell ref="D45:H45"/>
    <mergeCell ref="I45:K45"/>
    <mergeCell ref="J42:L42"/>
    <mergeCell ref="H38:L38"/>
    <mergeCell ref="H39:L39"/>
    <mergeCell ref="H40:L40"/>
    <mergeCell ref="H41:I41"/>
    <mergeCell ref="H43:I43"/>
  </mergeCells>
  <pageMargins left="0.19685039370078741" right="0.19685039370078741" top="0.19685039370078741" bottom="0.19685039370078741" header="0.31496062992125984" footer="0.31496062992125984"/>
  <pageSetup paperSize="9" scale="86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10">
    <pageSetUpPr fitToPage="1"/>
  </sheetPr>
  <dimension ref="A1:L69"/>
  <sheetViews>
    <sheetView zoomScaleNormal="100" workbookViewId="0">
      <selection activeCell="F10" sqref="F10"/>
    </sheetView>
  </sheetViews>
  <sheetFormatPr defaultColWidth="9.140625" defaultRowHeight="15" x14ac:dyDescent="0.25"/>
  <cols>
    <col min="1" max="1" width="4.28515625" style="3" customWidth="1"/>
    <col min="2" max="4" width="6.42578125" style="3" customWidth="1"/>
    <col min="5" max="7" width="13.42578125" style="3" customWidth="1"/>
    <col min="8" max="11" width="8.42578125" style="3" customWidth="1"/>
    <col min="12" max="12" width="0.7109375" style="3" customWidth="1"/>
    <col min="13" max="16384" width="9.140625" style="2"/>
  </cols>
  <sheetData>
    <row r="1" spans="1:12" ht="18.75" x14ac:dyDescent="0.3">
      <c r="E1" s="321" t="s">
        <v>18</v>
      </c>
      <c r="F1" s="321"/>
      <c r="G1" s="322" t="s">
        <v>64</v>
      </c>
      <c r="H1" s="322"/>
      <c r="I1" s="59"/>
    </row>
    <row r="2" spans="1:12" ht="13.5" customHeight="1" x14ac:dyDescent="0.25">
      <c r="L2" s="78"/>
    </row>
    <row r="3" spans="1:12" ht="13.5" customHeight="1" x14ac:dyDescent="0.25">
      <c r="A3" s="323" t="s">
        <v>51</v>
      </c>
      <c r="B3" s="323"/>
      <c r="C3" s="323"/>
      <c r="D3" s="323"/>
      <c r="E3" s="323"/>
      <c r="F3" s="323"/>
      <c r="G3" s="323"/>
      <c r="H3" s="397">
        <f>'Leden 2026'!H3</f>
        <v>0</v>
      </c>
      <c r="I3" s="397"/>
      <c r="J3" s="397"/>
      <c r="K3" s="60"/>
      <c r="L3" s="60"/>
    </row>
    <row r="4" spans="1:12" ht="13.5" customHeight="1" x14ac:dyDescent="0.25">
      <c r="A4" s="266" t="s">
        <v>22</v>
      </c>
      <c r="B4" s="266"/>
      <c r="C4" s="266"/>
      <c r="D4" s="266"/>
      <c r="E4" s="266"/>
      <c r="F4" s="266"/>
      <c r="G4" s="266"/>
      <c r="H4" s="396">
        <f>'Leden 2026'!H4</f>
        <v>0</v>
      </c>
      <c r="I4" s="396"/>
      <c r="J4" s="396"/>
      <c r="K4" s="60"/>
      <c r="L4" s="60"/>
    </row>
    <row r="5" spans="1:12" ht="13.5" customHeight="1" x14ac:dyDescent="0.2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</row>
    <row r="6" spans="1:12" ht="13.5" customHeight="1" x14ac:dyDescent="0.25">
      <c r="A6" s="324" t="s">
        <v>16</v>
      </c>
      <c r="B6" s="324"/>
      <c r="C6" s="324"/>
      <c r="D6" s="387">
        <f>'Leden 2026'!D6</f>
        <v>0</v>
      </c>
      <c r="E6" s="387"/>
      <c r="F6" s="326" t="s">
        <v>17</v>
      </c>
      <c r="G6" s="326"/>
      <c r="H6" s="387">
        <f>'Leden 2026'!H6</f>
        <v>0</v>
      </c>
      <c r="I6" s="387"/>
      <c r="J6" s="387"/>
      <c r="K6" s="60"/>
      <c r="L6" s="60"/>
    </row>
    <row r="7" spans="1:12" ht="13.5" customHeight="1" thickBot="1" x14ac:dyDescent="0.3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</row>
    <row r="8" spans="1:12" ht="13.5" customHeight="1" x14ac:dyDescent="0.25">
      <c r="A8" s="327" t="s">
        <v>6</v>
      </c>
      <c r="B8" s="328"/>
      <c r="C8" s="331" t="s">
        <v>7</v>
      </c>
      <c r="D8" s="332"/>
      <c r="E8" s="333" t="s">
        <v>8</v>
      </c>
      <c r="F8" s="335" t="s">
        <v>4</v>
      </c>
      <c r="G8" s="337" t="s">
        <v>0</v>
      </c>
      <c r="H8" s="392" t="s">
        <v>1</v>
      </c>
      <c r="I8" s="339"/>
      <c r="J8" s="339"/>
      <c r="K8" s="339"/>
      <c r="L8" s="340"/>
    </row>
    <row r="9" spans="1:12" ht="13.5" customHeight="1" thickBot="1" x14ac:dyDescent="0.3">
      <c r="A9" s="329"/>
      <c r="B9" s="330"/>
      <c r="C9" s="91" t="s">
        <v>2</v>
      </c>
      <c r="D9" s="92" t="s">
        <v>3</v>
      </c>
      <c r="E9" s="334"/>
      <c r="F9" s="336"/>
      <c r="G9" s="338"/>
      <c r="H9" s="422" t="str">
        <f>'Leden 2026'!H9</f>
        <v>HASÍK</v>
      </c>
      <c r="I9" s="423"/>
      <c r="J9" s="423"/>
      <c r="K9" s="423"/>
      <c r="L9" s="424"/>
    </row>
    <row r="10" spans="1:12" ht="13.5" customHeight="1" x14ac:dyDescent="0.25">
      <c r="A10" s="122" t="s">
        <v>13</v>
      </c>
      <c r="B10" s="107">
        <v>1</v>
      </c>
      <c r="C10" s="140"/>
      <c r="D10" s="141"/>
      <c r="E10" s="142">
        <f>(D10-C10+(D10&lt;C10))-0.0208333333333333*(IF((D10-C10+(D10&lt;C10))&gt;0.25,1,0)+IF((D10-C10+(D10&lt;C10))&gt;0.5,1,0)+IF((D10-C10+(D10&lt;C10))&gt;0.75,1,0))</f>
        <v>0</v>
      </c>
      <c r="F10" s="143"/>
      <c r="G10" s="144">
        <f>ABS((HOUR('Srpen 2026'!E10)+MINUTE('Srpen 2026'!E10)/60))*F10</f>
        <v>0</v>
      </c>
      <c r="H10" s="417"/>
      <c r="I10" s="417"/>
      <c r="J10" s="417"/>
      <c r="K10" s="417"/>
      <c r="L10" s="418"/>
    </row>
    <row r="11" spans="1:12" ht="13.5" customHeight="1" x14ac:dyDescent="0.25">
      <c r="A11" s="174" t="s">
        <v>14</v>
      </c>
      <c r="B11" s="82">
        <v>2</v>
      </c>
      <c r="C11" s="39"/>
      <c r="D11" s="40"/>
      <c r="E11" s="94">
        <f t="shared" ref="E11:E40" si="0">(D11-C11+(D11&lt;C11))-0.0208333333333333*(IF((D11-C11+(D11&lt;C11))&gt;0.25,1,0)+IF((D11-C11+(D11&lt;C11))&gt;0.5,1,0)+IF((D11-C11+(D11&lt;C11))&gt;0.75,1,0))</f>
        <v>0</v>
      </c>
      <c r="F11" s="42"/>
      <c r="G11" s="74">
        <f>ABS((HOUR('Srpen 2026'!E11)+MINUTE('Srpen 2026'!E11)/60))*F11</f>
        <v>0</v>
      </c>
      <c r="H11" s="348"/>
      <c r="I11" s="348"/>
      <c r="J11" s="348"/>
      <c r="K11" s="348"/>
      <c r="L11" s="349"/>
    </row>
    <row r="12" spans="1:12" ht="13.5" customHeight="1" x14ac:dyDescent="0.25">
      <c r="A12" s="174" t="s">
        <v>15</v>
      </c>
      <c r="B12" s="82">
        <v>3</v>
      </c>
      <c r="C12" s="39"/>
      <c r="D12" s="40"/>
      <c r="E12" s="94">
        <f t="shared" si="0"/>
        <v>0</v>
      </c>
      <c r="F12" s="42"/>
      <c r="G12" s="74">
        <f>ABS((HOUR('Srpen 2026'!E12)+MINUTE('Srpen 2026'!E12)/60))*F12</f>
        <v>0</v>
      </c>
      <c r="H12" s="348"/>
      <c r="I12" s="348"/>
      <c r="J12" s="348"/>
      <c r="K12" s="348"/>
      <c r="L12" s="349"/>
    </row>
    <row r="13" spans="1:12" ht="13.5" customHeight="1" x14ac:dyDescent="0.25">
      <c r="A13" s="76" t="s">
        <v>9</v>
      </c>
      <c r="B13" s="83">
        <v>4</v>
      </c>
      <c r="C13" s="37"/>
      <c r="D13" s="38"/>
      <c r="E13" s="108">
        <f t="shared" si="0"/>
        <v>0</v>
      </c>
      <c r="F13" s="41"/>
      <c r="G13" s="58">
        <f>ABS((HOUR('Srpen 2026'!E13)+MINUTE('Srpen 2026'!E13)/60))*F13</f>
        <v>0</v>
      </c>
      <c r="H13" s="346"/>
      <c r="I13" s="346"/>
      <c r="J13" s="346"/>
      <c r="K13" s="346"/>
      <c r="L13" s="347"/>
    </row>
    <row r="14" spans="1:12" ht="13.5" customHeight="1" x14ac:dyDescent="0.25">
      <c r="A14" s="76" t="s">
        <v>10</v>
      </c>
      <c r="B14" s="83">
        <v>5</v>
      </c>
      <c r="C14" s="37"/>
      <c r="D14" s="38"/>
      <c r="E14" s="108">
        <f t="shared" si="0"/>
        <v>0</v>
      </c>
      <c r="F14" s="41"/>
      <c r="G14" s="58">
        <f>ABS((HOUR('Srpen 2026'!E14)+MINUTE('Srpen 2026'!E14)/60))*F14</f>
        <v>0</v>
      </c>
      <c r="H14" s="346"/>
      <c r="I14" s="346"/>
      <c r="J14" s="346"/>
      <c r="K14" s="346"/>
      <c r="L14" s="347"/>
    </row>
    <row r="15" spans="1:12" ht="13.5" customHeight="1" x14ac:dyDescent="0.25">
      <c r="A15" s="76" t="s">
        <v>11</v>
      </c>
      <c r="B15" s="83">
        <v>6</v>
      </c>
      <c r="C15" s="37"/>
      <c r="D15" s="38"/>
      <c r="E15" s="108">
        <f t="shared" si="0"/>
        <v>0</v>
      </c>
      <c r="F15" s="41"/>
      <c r="G15" s="58">
        <f>ABS((HOUR('Srpen 2026'!E15)+MINUTE('Srpen 2026'!E15)/60))*F15</f>
        <v>0</v>
      </c>
      <c r="H15" s="346"/>
      <c r="I15" s="346"/>
      <c r="J15" s="346"/>
      <c r="K15" s="346"/>
      <c r="L15" s="347"/>
    </row>
    <row r="16" spans="1:12" ht="13.5" customHeight="1" x14ac:dyDescent="0.25">
      <c r="A16" s="75" t="s">
        <v>12</v>
      </c>
      <c r="B16" s="83">
        <v>7</v>
      </c>
      <c r="C16" s="37"/>
      <c r="D16" s="38"/>
      <c r="E16" s="108">
        <f t="shared" si="0"/>
        <v>0</v>
      </c>
      <c r="F16" s="41"/>
      <c r="G16" s="58">
        <f>ABS((HOUR('Srpen 2026'!E16)+MINUTE('Srpen 2026'!E16)/60))*F16</f>
        <v>0</v>
      </c>
      <c r="H16" s="346"/>
      <c r="I16" s="346"/>
      <c r="J16" s="346"/>
      <c r="K16" s="346"/>
      <c r="L16" s="347"/>
    </row>
    <row r="17" spans="1:12" ht="13.5" customHeight="1" x14ac:dyDescent="0.25">
      <c r="A17" s="76" t="s">
        <v>13</v>
      </c>
      <c r="B17" s="83">
        <v>8</v>
      </c>
      <c r="C17" s="37"/>
      <c r="D17" s="38"/>
      <c r="E17" s="108">
        <f t="shared" si="0"/>
        <v>0</v>
      </c>
      <c r="F17" s="41"/>
      <c r="G17" s="58">
        <f>ABS((HOUR('Srpen 2026'!E17)+MINUTE('Srpen 2026'!E17)/60))*F17</f>
        <v>0</v>
      </c>
      <c r="H17" s="346"/>
      <c r="I17" s="346"/>
      <c r="J17" s="346"/>
      <c r="K17" s="346"/>
      <c r="L17" s="347"/>
    </row>
    <row r="18" spans="1:12" ht="13.5" customHeight="1" x14ac:dyDescent="0.25">
      <c r="A18" s="174" t="s">
        <v>14</v>
      </c>
      <c r="B18" s="82">
        <v>9</v>
      </c>
      <c r="C18" s="39"/>
      <c r="D18" s="40"/>
      <c r="E18" s="94">
        <f t="shared" si="0"/>
        <v>0</v>
      </c>
      <c r="F18" s="42"/>
      <c r="G18" s="74">
        <f>ABS((HOUR('Srpen 2026'!E18)+MINUTE('Srpen 2026'!E18)/60))*F18</f>
        <v>0</v>
      </c>
      <c r="H18" s="348"/>
      <c r="I18" s="348"/>
      <c r="J18" s="348"/>
      <c r="K18" s="348"/>
      <c r="L18" s="349"/>
    </row>
    <row r="19" spans="1:12" ht="13.5" customHeight="1" x14ac:dyDescent="0.25">
      <c r="A19" s="174" t="s">
        <v>15</v>
      </c>
      <c r="B19" s="82">
        <v>10</v>
      </c>
      <c r="C19" s="39"/>
      <c r="D19" s="40"/>
      <c r="E19" s="94">
        <f t="shared" si="0"/>
        <v>0</v>
      </c>
      <c r="F19" s="42"/>
      <c r="G19" s="74">
        <f>ABS((HOUR('Srpen 2026'!E19)+MINUTE('Srpen 2026'!E19)/60))*F19</f>
        <v>0</v>
      </c>
      <c r="H19" s="348"/>
      <c r="I19" s="348"/>
      <c r="J19" s="348"/>
      <c r="K19" s="348"/>
      <c r="L19" s="349"/>
    </row>
    <row r="20" spans="1:12" ht="13.5" customHeight="1" x14ac:dyDescent="0.25">
      <c r="A20" s="76" t="s">
        <v>9</v>
      </c>
      <c r="B20" s="83">
        <v>11</v>
      </c>
      <c r="C20" s="37"/>
      <c r="D20" s="38"/>
      <c r="E20" s="108">
        <f t="shared" si="0"/>
        <v>0</v>
      </c>
      <c r="F20" s="41"/>
      <c r="G20" s="58">
        <f>ABS((HOUR('Srpen 2026'!E20)+MINUTE('Srpen 2026'!E20)/60))*F20</f>
        <v>0</v>
      </c>
      <c r="H20" s="346"/>
      <c r="I20" s="346"/>
      <c r="J20" s="346"/>
      <c r="K20" s="346"/>
      <c r="L20" s="347"/>
    </row>
    <row r="21" spans="1:12" ht="13.5" customHeight="1" x14ac:dyDescent="0.25">
      <c r="A21" s="76" t="s">
        <v>10</v>
      </c>
      <c r="B21" s="83">
        <v>12</v>
      </c>
      <c r="C21" s="37"/>
      <c r="D21" s="38"/>
      <c r="E21" s="108">
        <f t="shared" si="0"/>
        <v>0</v>
      </c>
      <c r="F21" s="41"/>
      <c r="G21" s="58">
        <f>ABS((HOUR('Srpen 2026'!E21)+MINUTE('Srpen 2026'!E21)/60))*F21</f>
        <v>0</v>
      </c>
      <c r="H21" s="346"/>
      <c r="I21" s="346"/>
      <c r="J21" s="346"/>
      <c r="K21" s="346"/>
      <c r="L21" s="347"/>
    </row>
    <row r="22" spans="1:12" ht="13.5" customHeight="1" x14ac:dyDescent="0.25">
      <c r="A22" s="76" t="s">
        <v>11</v>
      </c>
      <c r="B22" s="83">
        <v>13</v>
      </c>
      <c r="C22" s="37"/>
      <c r="D22" s="38"/>
      <c r="E22" s="108">
        <f t="shared" si="0"/>
        <v>0</v>
      </c>
      <c r="F22" s="41"/>
      <c r="G22" s="58">
        <f>ABS((HOUR('Srpen 2026'!E22)+MINUTE('Srpen 2026'!E22)/60))*F22</f>
        <v>0</v>
      </c>
      <c r="H22" s="346"/>
      <c r="I22" s="346"/>
      <c r="J22" s="346"/>
      <c r="K22" s="346"/>
      <c r="L22" s="347"/>
    </row>
    <row r="23" spans="1:12" ht="13.5" customHeight="1" x14ac:dyDescent="0.25">
      <c r="A23" s="75" t="s">
        <v>12</v>
      </c>
      <c r="B23" s="83">
        <v>14</v>
      </c>
      <c r="C23" s="37"/>
      <c r="D23" s="38"/>
      <c r="E23" s="108">
        <f t="shared" si="0"/>
        <v>0</v>
      </c>
      <c r="F23" s="41"/>
      <c r="G23" s="58">
        <f>ABS((HOUR('Srpen 2026'!E23)+MINUTE('Srpen 2026'!E23)/60))*F23</f>
        <v>0</v>
      </c>
      <c r="H23" s="346"/>
      <c r="I23" s="346"/>
      <c r="J23" s="346"/>
      <c r="K23" s="346"/>
      <c r="L23" s="347"/>
    </row>
    <row r="24" spans="1:12" ht="13.5" customHeight="1" x14ac:dyDescent="0.25">
      <c r="A24" s="76" t="s">
        <v>13</v>
      </c>
      <c r="B24" s="83">
        <v>15</v>
      </c>
      <c r="C24" s="37"/>
      <c r="D24" s="38"/>
      <c r="E24" s="108">
        <f t="shared" si="0"/>
        <v>0</v>
      </c>
      <c r="F24" s="41"/>
      <c r="G24" s="58">
        <f>ABS((HOUR('Srpen 2026'!E24)+MINUTE('Srpen 2026'!E24)/60))*F24</f>
        <v>0</v>
      </c>
      <c r="H24" s="346"/>
      <c r="I24" s="346"/>
      <c r="J24" s="346"/>
      <c r="K24" s="346"/>
      <c r="L24" s="347"/>
    </row>
    <row r="25" spans="1:12" ht="13.5" customHeight="1" x14ac:dyDescent="0.25">
      <c r="A25" s="174" t="s">
        <v>14</v>
      </c>
      <c r="B25" s="82">
        <v>16</v>
      </c>
      <c r="C25" s="39"/>
      <c r="D25" s="40"/>
      <c r="E25" s="94">
        <f t="shared" si="0"/>
        <v>0</v>
      </c>
      <c r="F25" s="42"/>
      <c r="G25" s="74">
        <f>ABS((HOUR('Srpen 2026'!E25)+MINUTE('Srpen 2026'!E25)/60))*F25</f>
        <v>0</v>
      </c>
      <c r="H25" s="348"/>
      <c r="I25" s="348"/>
      <c r="J25" s="348"/>
      <c r="K25" s="348"/>
      <c r="L25" s="349"/>
    </row>
    <row r="26" spans="1:12" ht="13.5" customHeight="1" x14ac:dyDescent="0.25">
      <c r="A26" s="174" t="s">
        <v>15</v>
      </c>
      <c r="B26" s="82">
        <v>17</v>
      </c>
      <c r="C26" s="39"/>
      <c r="D26" s="40"/>
      <c r="E26" s="94">
        <f t="shared" si="0"/>
        <v>0</v>
      </c>
      <c r="F26" s="42"/>
      <c r="G26" s="74">
        <f>ABS((HOUR('Srpen 2026'!E26)+MINUTE('Srpen 2026'!E26)/60))*F26</f>
        <v>0</v>
      </c>
      <c r="H26" s="348"/>
      <c r="I26" s="348"/>
      <c r="J26" s="348"/>
      <c r="K26" s="348"/>
      <c r="L26" s="349"/>
    </row>
    <row r="27" spans="1:12" ht="13.5" customHeight="1" x14ac:dyDescent="0.25">
      <c r="A27" s="76" t="s">
        <v>9</v>
      </c>
      <c r="B27" s="83">
        <v>18</v>
      </c>
      <c r="C27" s="37"/>
      <c r="D27" s="38"/>
      <c r="E27" s="108">
        <f t="shared" si="0"/>
        <v>0</v>
      </c>
      <c r="F27" s="41"/>
      <c r="G27" s="58">
        <f>ABS((HOUR('Srpen 2026'!E27)+MINUTE('Srpen 2026'!E27)/60))*F27</f>
        <v>0</v>
      </c>
      <c r="H27" s="346"/>
      <c r="I27" s="346"/>
      <c r="J27" s="346"/>
      <c r="K27" s="346"/>
      <c r="L27" s="347"/>
    </row>
    <row r="28" spans="1:12" ht="13.5" customHeight="1" x14ac:dyDescent="0.25">
      <c r="A28" s="76" t="s">
        <v>10</v>
      </c>
      <c r="B28" s="83">
        <v>19</v>
      </c>
      <c r="C28" s="37"/>
      <c r="D28" s="38"/>
      <c r="E28" s="108">
        <f t="shared" si="0"/>
        <v>0</v>
      </c>
      <c r="F28" s="41"/>
      <c r="G28" s="58">
        <f>ABS((HOUR('Srpen 2026'!E28)+MINUTE('Srpen 2026'!E28)/60))*F28</f>
        <v>0</v>
      </c>
      <c r="H28" s="346"/>
      <c r="I28" s="346"/>
      <c r="J28" s="346"/>
      <c r="K28" s="346"/>
      <c r="L28" s="347"/>
    </row>
    <row r="29" spans="1:12" ht="13.5" customHeight="1" x14ac:dyDescent="0.25">
      <c r="A29" s="76" t="s">
        <v>11</v>
      </c>
      <c r="B29" s="83">
        <v>20</v>
      </c>
      <c r="C29" s="37"/>
      <c r="D29" s="38"/>
      <c r="E29" s="108">
        <f t="shared" si="0"/>
        <v>0</v>
      </c>
      <c r="F29" s="41"/>
      <c r="G29" s="58">
        <f>ABS((HOUR('Srpen 2026'!E29)+MINUTE('Srpen 2026'!E29)/60))*F29</f>
        <v>0</v>
      </c>
      <c r="H29" s="346"/>
      <c r="I29" s="346"/>
      <c r="J29" s="346"/>
      <c r="K29" s="346"/>
      <c r="L29" s="347"/>
    </row>
    <row r="30" spans="1:12" ht="13.5" customHeight="1" x14ac:dyDescent="0.25">
      <c r="A30" s="75" t="s">
        <v>12</v>
      </c>
      <c r="B30" s="83">
        <v>21</v>
      </c>
      <c r="C30" s="37"/>
      <c r="D30" s="38"/>
      <c r="E30" s="108">
        <f t="shared" si="0"/>
        <v>0</v>
      </c>
      <c r="F30" s="41"/>
      <c r="G30" s="58">
        <f>ABS((HOUR('Srpen 2026'!E30)+MINUTE('Srpen 2026'!E30)/60))*F30</f>
        <v>0</v>
      </c>
      <c r="H30" s="346"/>
      <c r="I30" s="346"/>
      <c r="J30" s="346"/>
      <c r="K30" s="346"/>
      <c r="L30" s="347"/>
    </row>
    <row r="31" spans="1:12" ht="13.5" customHeight="1" x14ac:dyDescent="0.25">
      <c r="A31" s="76" t="s">
        <v>13</v>
      </c>
      <c r="B31" s="83">
        <v>22</v>
      </c>
      <c r="C31" s="37"/>
      <c r="D31" s="38"/>
      <c r="E31" s="108">
        <f t="shared" si="0"/>
        <v>0</v>
      </c>
      <c r="F31" s="41"/>
      <c r="G31" s="58">
        <f>ABS((HOUR('Srpen 2026'!E31)+MINUTE('Srpen 2026'!E31)/60))*F31</f>
        <v>0</v>
      </c>
      <c r="H31" s="346"/>
      <c r="I31" s="346"/>
      <c r="J31" s="346"/>
      <c r="K31" s="346"/>
      <c r="L31" s="347"/>
    </row>
    <row r="32" spans="1:12" ht="13.5" customHeight="1" x14ac:dyDescent="0.25">
      <c r="A32" s="174" t="s">
        <v>14</v>
      </c>
      <c r="B32" s="82">
        <v>23</v>
      </c>
      <c r="C32" s="39"/>
      <c r="D32" s="40"/>
      <c r="E32" s="94">
        <f t="shared" si="0"/>
        <v>0</v>
      </c>
      <c r="F32" s="42"/>
      <c r="G32" s="74">
        <f>ABS((HOUR('Srpen 2026'!E32)+MINUTE('Srpen 2026'!E32)/60))*F32</f>
        <v>0</v>
      </c>
      <c r="H32" s="348"/>
      <c r="I32" s="348"/>
      <c r="J32" s="348"/>
      <c r="K32" s="348"/>
      <c r="L32" s="349"/>
    </row>
    <row r="33" spans="1:12" ht="13.5" customHeight="1" x14ac:dyDescent="0.25">
      <c r="A33" s="174" t="s">
        <v>15</v>
      </c>
      <c r="B33" s="82">
        <v>24</v>
      </c>
      <c r="C33" s="39"/>
      <c r="D33" s="40"/>
      <c r="E33" s="94">
        <f t="shared" si="0"/>
        <v>0</v>
      </c>
      <c r="F33" s="42"/>
      <c r="G33" s="74">
        <f>ABS((HOUR('Srpen 2026'!E33)+MINUTE('Srpen 2026'!E33)/60))*F33</f>
        <v>0</v>
      </c>
      <c r="H33" s="348"/>
      <c r="I33" s="348"/>
      <c r="J33" s="348"/>
      <c r="K33" s="348"/>
      <c r="L33" s="349"/>
    </row>
    <row r="34" spans="1:12" ht="13.5" customHeight="1" x14ac:dyDescent="0.25">
      <c r="A34" s="76" t="s">
        <v>9</v>
      </c>
      <c r="B34" s="83">
        <v>25</v>
      </c>
      <c r="C34" s="37"/>
      <c r="D34" s="38"/>
      <c r="E34" s="108">
        <f t="shared" si="0"/>
        <v>0</v>
      </c>
      <c r="F34" s="41"/>
      <c r="G34" s="58">
        <f>ABS((HOUR('Srpen 2026'!E34)+MINUTE('Srpen 2026'!E34)/60))*F34</f>
        <v>0</v>
      </c>
      <c r="H34" s="346"/>
      <c r="I34" s="346"/>
      <c r="J34" s="346"/>
      <c r="K34" s="346"/>
      <c r="L34" s="347"/>
    </row>
    <row r="35" spans="1:12" ht="13.5" customHeight="1" x14ac:dyDescent="0.25">
      <c r="A35" s="76" t="s">
        <v>10</v>
      </c>
      <c r="B35" s="83">
        <v>26</v>
      </c>
      <c r="C35" s="37"/>
      <c r="D35" s="38"/>
      <c r="E35" s="108">
        <f t="shared" si="0"/>
        <v>0</v>
      </c>
      <c r="F35" s="41"/>
      <c r="G35" s="58">
        <f>ABS((HOUR('Srpen 2026'!E35)+MINUTE('Srpen 2026'!E35)/60))*F35</f>
        <v>0</v>
      </c>
      <c r="H35" s="346"/>
      <c r="I35" s="346"/>
      <c r="J35" s="346"/>
      <c r="K35" s="346"/>
      <c r="L35" s="347"/>
    </row>
    <row r="36" spans="1:12" ht="13.5" customHeight="1" x14ac:dyDescent="0.25">
      <c r="A36" s="76" t="s">
        <v>11</v>
      </c>
      <c r="B36" s="83">
        <v>27</v>
      </c>
      <c r="C36" s="37"/>
      <c r="D36" s="38"/>
      <c r="E36" s="108">
        <f t="shared" si="0"/>
        <v>0</v>
      </c>
      <c r="F36" s="41"/>
      <c r="G36" s="58">
        <f>ABS((HOUR('Srpen 2026'!E36)+MINUTE('Srpen 2026'!E36)/60))*F36</f>
        <v>0</v>
      </c>
      <c r="H36" s="346"/>
      <c r="I36" s="346"/>
      <c r="J36" s="346"/>
      <c r="K36" s="346"/>
      <c r="L36" s="347"/>
    </row>
    <row r="37" spans="1:12" ht="13.5" customHeight="1" x14ac:dyDescent="0.25">
      <c r="A37" s="76" t="s">
        <v>12</v>
      </c>
      <c r="B37" s="83">
        <v>28</v>
      </c>
      <c r="C37" s="37"/>
      <c r="D37" s="38"/>
      <c r="E37" s="108">
        <f t="shared" si="0"/>
        <v>0</v>
      </c>
      <c r="F37" s="41"/>
      <c r="G37" s="58">
        <f>ABS((HOUR('Srpen 2026'!E37)+MINUTE('Srpen 2026'!E37)/60))*F37</f>
        <v>0</v>
      </c>
      <c r="H37" s="346"/>
      <c r="I37" s="346"/>
      <c r="J37" s="346"/>
      <c r="K37" s="346"/>
      <c r="L37" s="347"/>
    </row>
    <row r="38" spans="1:12" ht="13.5" customHeight="1" x14ac:dyDescent="0.25">
      <c r="A38" s="76" t="s">
        <v>13</v>
      </c>
      <c r="B38" s="83">
        <v>29</v>
      </c>
      <c r="C38" s="37"/>
      <c r="D38" s="38"/>
      <c r="E38" s="108">
        <f t="shared" si="0"/>
        <v>0</v>
      </c>
      <c r="F38" s="41"/>
      <c r="G38" s="58">
        <f>ABS((HOUR('Srpen 2026'!E38)+MINUTE('Srpen 2026'!E38)/60))*F38</f>
        <v>0</v>
      </c>
      <c r="H38" s="346"/>
      <c r="I38" s="346"/>
      <c r="J38" s="346"/>
      <c r="K38" s="346"/>
      <c r="L38" s="347"/>
    </row>
    <row r="39" spans="1:12" ht="13.5" customHeight="1" x14ac:dyDescent="0.25">
      <c r="A39" s="159" t="s">
        <v>14</v>
      </c>
      <c r="B39" s="82">
        <v>30</v>
      </c>
      <c r="C39" s="39"/>
      <c r="D39" s="40"/>
      <c r="E39" s="94">
        <f t="shared" si="0"/>
        <v>0</v>
      </c>
      <c r="F39" s="42"/>
      <c r="G39" s="74">
        <f>ABS((HOUR('Srpen 2026'!E39)+MINUTE('Srpen 2026'!E39)/60))*F39</f>
        <v>0</v>
      </c>
      <c r="H39" s="348"/>
      <c r="I39" s="348"/>
      <c r="J39" s="348"/>
      <c r="K39" s="348"/>
      <c r="L39" s="349"/>
    </row>
    <row r="40" spans="1:12" ht="13.5" customHeight="1" thickBot="1" x14ac:dyDescent="0.3">
      <c r="A40" s="159" t="s">
        <v>15</v>
      </c>
      <c r="B40" s="84">
        <v>31</v>
      </c>
      <c r="C40" s="73"/>
      <c r="D40" s="43"/>
      <c r="E40" s="196">
        <f t="shared" si="0"/>
        <v>0</v>
      </c>
      <c r="F40" s="44"/>
      <c r="G40" s="85">
        <f>ABS((HOUR('Srpen 2026'!E40)+MINUTE('Srpen 2026'!E40)/60))*F40</f>
        <v>0</v>
      </c>
      <c r="H40" s="361"/>
      <c r="I40" s="361"/>
      <c r="J40" s="361"/>
      <c r="K40" s="361"/>
      <c r="L40" s="362"/>
    </row>
    <row r="41" spans="1:12" ht="13.5" customHeight="1" thickBot="1" x14ac:dyDescent="0.3">
      <c r="A41" s="379" t="s">
        <v>5</v>
      </c>
      <c r="B41" s="380"/>
      <c r="C41" s="353"/>
      <c r="D41" s="354"/>
      <c r="E41" s="6">
        <f>E10+E11+E12+E13+E14+E15+E16+E17+E18+E19+E20+E21+E22+E23+E24+E25+E26+E27+E28+E29+E30+E31+E32+E33+E34+E35+E36+E37+E38+E39+E40</f>
        <v>0</v>
      </c>
      <c r="F41" s="61"/>
      <c r="G41" s="1">
        <f>G10+G11+G12+G13+G14+G15+G16+G17+G18+G19+G20+G21+G22+G23+G24+G25+G26+G27+G28+G29+G30+G31+G32+G33+G34+G35+G36+G37+G38+G39+G40</f>
        <v>0</v>
      </c>
      <c r="H41" s="366" t="s">
        <v>45</v>
      </c>
      <c r="I41" s="367"/>
      <c r="J41" s="368"/>
      <c r="K41" s="369"/>
      <c r="L41" s="370"/>
    </row>
    <row r="42" spans="1:12" ht="13.5" customHeight="1" thickBot="1" x14ac:dyDescent="0.3">
      <c r="A42" s="379" t="s">
        <v>43</v>
      </c>
      <c r="B42" s="380"/>
      <c r="C42" s="380"/>
      <c r="D42" s="381"/>
      <c r="E42" s="8">
        <f>E41+'Leden 2026'!E41+'Únor 2026'!E38+'Březen 2026'!E41+'Duben 2026'!E40+'Květen 2026'!E41+'Červen 2026'!E40+'Červenec 2026'!E41</f>
        <v>0</v>
      </c>
      <c r="H42" s="359" t="s">
        <v>46</v>
      </c>
      <c r="I42" s="360"/>
      <c r="J42" s="401">
        <f>'Leden 2026'!J42</f>
        <v>0</v>
      </c>
      <c r="K42" s="402"/>
      <c r="L42" s="403"/>
    </row>
    <row r="43" spans="1:12" ht="13.5" customHeight="1" thickBot="1" x14ac:dyDescent="0.4">
      <c r="A43" s="382"/>
      <c r="B43" s="382"/>
      <c r="C43" s="383"/>
      <c r="D43" s="383"/>
      <c r="E43" s="64"/>
      <c r="F43" s="400"/>
      <c r="G43" s="400"/>
      <c r="H43" s="357" t="s">
        <v>47</v>
      </c>
      <c r="I43" s="358"/>
      <c r="J43" s="363"/>
      <c r="K43" s="364"/>
      <c r="L43" s="365"/>
    </row>
    <row r="44" spans="1:12" ht="13.5" customHeight="1" x14ac:dyDescent="0.25">
      <c r="A44" s="61"/>
      <c r="B44" s="61"/>
      <c r="C44" s="61"/>
      <c r="D44" s="61"/>
      <c r="E44" s="2"/>
      <c r="F44" s="2"/>
      <c r="G44" s="2"/>
      <c r="H44" s="2"/>
      <c r="I44" s="2"/>
      <c r="J44" s="2"/>
      <c r="K44" s="2"/>
      <c r="L44" s="65"/>
    </row>
    <row r="45" spans="1:12" ht="13.5" customHeight="1" x14ac:dyDescent="0.25">
      <c r="A45" s="374" t="s">
        <v>19</v>
      </c>
      <c r="B45" s="374"/>
      <c r="C45" s="374"/>
      <c r="D45" s="375"/>
      <c r="E45" s="375"/>
      <c r="F45" s="375"/>
      <c r="G45" s="375"/>
      <c r="H45" s="375"/>
      <c r="I45" s="376" t="s">
        <v>32</v>
      </c>
      <c r="J45" s="376"/>
      <c r="K45" s="376"/>
      <c r="L45" s="66"/>
    </row>
    <row r="46" spans="1:12" ht="13.5" customHeight="1" x14ac:dyDescent="0.25">
      <c r="A46" s="67" t="s">
        <v>33</v>
      </c>
      <c r="B46" s="67"/>
      <c r="C46" s="377"/>
      <c r="D46" s="377"/>
      <c r="E46" s="377"/>
      <c r="F46" s="376" t="s">
        <v>20</v>
      </c>
      <c r="G46" s="376"/>
      <c r="H46" s="376"/>
      <c r="I46" s="376"/>
      <c r="J46" s="378"/>
      <c r="K46" s="378"/>
      <c r="L46" s="68" t="s">
        <v>23</v>
      </c>
    </row>
    <row r="47" spans="1:12" ht="13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3.5" customHeight="1" x14ac:dyDescent="0.25">
      <c r="A48" s="67" t="s">
        <v>24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</row>
    <row r="49" spans="1:12" ht="13.5" customHeight="1" x14ac:dyDescent="0.25">
      <c r="A49" s="67" t="s">
        <v>34</v>
      </c>
      <c r="B49" s="67"/>
      <c r="C49" s="67"/>
      <c r="D49" s="67"/>
      <c r="E49" s="67"/>
      <c r="F49" s="2"/>
      <c r="G49" s="2"/>
      <c r="H49" s="2"/>
      <c r="I49" s="2"/>
      <c r="J49" s="2"/>
      <c r="K49" s="2"/>
      <c r="L49" s="2"/>
    </row>
    <row r="50" spans="1:12" ht="13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3.5" customHeight="1" x14ac:dyDescent="0.25">
      <c r="A51" s="384" t="s">
        <v>48</v>
      </c>
      <c r="B51" s="384"/>
      <c r="C51" s="384"/>
      <c r="D51" s="384"/>
      <c r="E51" s="384"/>
      <c r="F51" s="384"/>
      <c r="G51" s="384"/>
      <c r="H51" s="384"/>
      <c r="I51" s="384"/>
      <c r="J51" s="384"/>
      <c r="K51" s="384"/>
      <c r="L51" s="2"/>
    </row>
    <row r="52" spans="1:12" ht="13.5" customHeight="1" x14ac:dyDescent="0.25">
      <c r="A52" s="374" t="s">
        <v>49</v>
      </c>
      <c r="B52" s="374"/>
      <c r="C52" s="374"/>
      <c r="D52" s="2"/>
      <c r="E52" s="2"/>
      <c r="F52" s="2"/>
      <c r="G52" s="2"/>
      <c r="H52" s="2"/>
      <c r="I52" s="2"/>
      <c r="J52" s="2"/>
      <c r="K52" s="2"/>
      <c r="L52" s="2"/>
    </row>
    <row r="53" spans="1:12" ht="13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69" t="s">
        <v>25</v>
      </c>
      <c r="B54" s="404" t="str">
        <f>'Leden 2026'!B54</f>
        <v>Ostravě</v>
      </c>
      <c r="C54" s="404"/>
      <c r="D54" s="59" t="s">
        <v>26</v>
      </c>
      <c r="E54" s="81"/>
      <c r="F54" s="405">
        <f>'Leden 2026'!F54</f>
        <v>0</v>
      </c>
      <c r="G54" s="405"/>
      <c r="H54" s="405"/>
      <c r="I54" s="405"/>
      <c r="J54" s="405"/>
      <c r="K54" s="405"/>
    </row>
    <row r="55" spans="1:12" x14ac:dyDescent="0.25">
      <c r="F55" s="385" t="s">
        <v>27</v>
      </c>
      <c r="G55" s="385"/>
      <c r="H55" s="385"/>
      <c r="I55" s="385"/>
      <c r="J55" s="385"/>
      <c r="K55" s="385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2" t="s">
        <v>42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2" t="s">
        <v>28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5">
      <c r="A60" s="319" t="s">
        <v>6</v>
      </c>
      <c r="B60" s="319"/>
      <c r="C60" s="270"/>
      <c r="D60" s="270"/>
      <c r="F60" s="406">
        <f>'Leden 2026'!F60</f>
        <v>0</v>
      </c>
      <c r="G60" s="406"/>
      <c r="H60" s="406"/>
      <c r="I60" s="406"/>
      <c r="J60" s="406"/>
      <c r="K60" s="406"/>
      <c r="L60" s="2"/>
    </row>
    <row r="61" spans="1:12" x14ac:dyDescent="0.25">
      <c r="F61" s="386" t="s">
        <v>29</v>
      </c>
      <c r="G61" s="386"/>
      <c r="H61" s="386"/>
      <c r="I61" s="386"/>
      <c r="J61" s="386"/>
      <c r="K61" s="386"/>
    </row>
    <row r="62" spans="1:1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25">
      <c r="A63" s="319" t="s">
        <v>6</v>
      </c>
      <c r="B63" s="319"/>
      <c r="C63" s="270"/>
      <c r="D63" s="270"/>
      <c r="F63" s="406" t="str">
        <f>'Leden 2026'!F63</f>
        <v>Ing. Martin Nekula, MBA</v>
      </c>
      <c r="G63" s="406"/>
      <c r="H63" s="406"/>
      <c r="I63" s="406"/>
      <c r="J63" s="406"/>
      <c r="K63" s="406"/>
    </row>
    <row r="64" spans="1:12" x14ac:dyDescent="0.25">
      <c r="F64" s="386" t="s">
        <v>31</v>
      </c>
      <c r="G64" s="386"/>
      <c r="H64" s="386"/>
      <c r="I64" s="386"/>
      <c r="J64" s="386"/>
      <c r="K64" s="386"/>
    </row>
    <row r="65" spans="1:12" x14ac:dyDescent="0.25">
      <c r="H65" s="10"/>
      <c r="I65" s="10"/>
      <c r="J65" s="10"/>
      <c r="K65" s="10"/>
      <c r="L65" s="10"/>
    </row>
    <row r="66" spans="1:12" x14ac:dyDescent="0.25">
      <c r="A66" s="319" t="s">
        <v>6</v>
      </c>
      <c r="B66" s="319"/>
      <c r="C66" s="270"/>
      <c r="D66" s="270"/>
      <c r="F66" s="405" t="str">
        <f>'Leden 2026'!F66</f>
        <v>Bc. Daniela Budinová</v>
      </c>
      <c r="G66" s="405"/>
      <c r="H66" s="405"/>
      <c r="I66" s="405"/>
      <c r="J66" s="405"/>
      <c r="K66" s="405"/>
      <c r="L66" s="2"/>
    </row>
    <row r="67" spans="1:12" x14ac:dyDescent="0.25">
      <c r="F67" s="386" t="s">
        <v>30</v>
      </c>
      <c r="G67" s="386"/>
      <c r="H67" s="386"/>
      <c r="I67" s="386"/>
      <c r="J67" s="386"/>
      <c r="K67" s="386"/>
    </row>
    <row r="68" spans="1:1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7.25" x14ac:dyDescent="0.25">
      <c r="A69" s="2" t="s">
        <v>35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</sheetData>
  <sheetProtection password="DDBC" sheet="1" formatCells="0" selectLockedCells="1"/>
  <mergeCells count="82">
    <mergeCell ref="C66:D66"/>
    <mergeCell ref="C63:D63"/>
    <mergeCell ref="F67:K67"/>
    <mergeCell ref="F54:K54"/>
    <mergeCell ref="F60:K60"/>
    <mergeCell ref="F63:K63"/>
    <mergeCell ref="F66:K66"/>
    <mergeCell ref="B54:C54"/>
    <mergeCell ref="F55:K55"/>
    <mergeCell ref="C60:D60"/>
    <mergeCell ref="F61:K61"/>
    <mergeCell ref="F64:K64"/>
    <mergeCell ref="A60:B60"/>
    <mergeCell ref="A63:B63"/>
    <mergeCell ref="A66:B66"/>
    <mergeCell ref="A51:K51"/>
    <mergeCell ref="A52:C52"/>
    <mergeCell ref="A43:B43"/>
    <mergeCell ref="C43:D43"/>
    <mergeCell ref="F43:G43"/>
    <mergeCell ref="H43:I43"/>
    <mergeCell ref="J43:L43"/>
    <mergeCell ref="A45:C45"/>
    <mergeCell ref="D45:H45"/>
    <mergeCell ref="I45:K45"/>
    <mergeCell ref="C46:E46"/>
    <mergeCell ref="F46:I46"/>
    <mergeCell ref="J46:K46"/>
    <mergeCell ref="A42:D42"/>
    <mergeCell ref="E1:F1"/>
    <mergeCell ref="G1:H1"/>
    <mergeCell ref="A3:G3"/>
    <mergeCell ref="H3:J3"/>
    <mergeCell ref="A6:C6"/>
    <mergeCell ref="D6:E6"/>
    <mergeCell ref="F6:G6"/>
    <mergeCell ref="H6:J6"/>
    <mergeCell ref="A4:G4"/>
    <mergeCell ref="H4:J4"/>
    <mergeCell ref="H17:L17"/>
    <mergeCell ref="H18:L18"/>
    <mergeCell ref="H19:L19"/>
    <mergeCell ref="H20:L20"/>
    <mergeCell ref="H21:L21"/>
    <mergeCell ref="A41:D41"/>
    <mergeCell ref="H41:I41"/>
    <mergeCell ref="A8:B9"/>
    <mergeCell ref="C8:D8"/>
    <mergeCell ref="E8:E9"/>
    <mergeCell ref="F8:F9"/>
    <mergeCell ref="H30:L30"/>
    <mergeCell ref="H31:L31"/>
    <mergeCell ref="H32:L32"/>
    <mergeCell ref="H33:L33"/>
    <mergeCell ref="H34:L34"/>
    <mergeCell ref="H27:L27"/>
    <mergeCell ref="H28:L28"/>
    <mergeCell ref="H29:L29"/>
    <mergeCell ref="H13:L13"/>
    <mergeCell ref="H14:L14"/>
    <mergeCell ref="H42:I42"/>
    <mergeCell ref="J41:L41"/>
    <mergeCell ref="J42:L42"/>
    <mergeCell ref="H35:L35"/>
    <mergeCell ref="H36:L36"/>
    <mergeCell ref="H37:L37"/>
    <mergeCell ref="H38:L38"/>
    <mergeCell ref="H39:L39"/>
    <mergeCell ref="H40:L40"/>
    <mergeCell ref="H25:L25"/>
    <mergeCell ref="H26:L26"/>
    <mergeCell ref="H12:L12"/>
    <mergeCell ref="G8:G9"/>
    <mergeCell ref="H8:L8"/>
    <mergeCell ref="H9:L9"/>
    <mergeCell ref="H10:L10"/>
    <mergeCell ref="H11:L11"/>
    <mergeCell ref="H15:L15"/>
    <mergeCell ref="H16:L16"/>
    <mergeCell ref="H22:L22"/>
    <mergeCell ref="H23:L23"/>
    <mergeCell ref="H24:L24"/>
  </mergeCells>
  <pageMargins left="0.19685039370078741" right="0.19685039370078741" top="0.19685039370078741" bottom="0.19685039370078741" header="0.31496062992125984" footer="0.31496062992125984"/>
  <pageSetup paperSize="9" scale="86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1">
    <pageSetUpPr fitToPage="1"/>
  </sheetPr>
  <dimension ref="A1:L68"/>
  <sheetViews>
    <sheetView zoomScaleNormal="100" workbookViewId="0">
      <selection activeCell="J42" sqref="J42:L42"/>
    </sheetView>
  </sheetViews>
  <sheetFormatPr defaultColWidth="9.140625" defaultRowHeight="15" x14ac:dyDescent="0.25"/>
  <cols>
    <col min="1" max="1" width="4.28515625" style="3" customWidth="1"/>
    <col min="2" max="4" width="6.42578125" style="3" customWidth="1"/>
    <col min="5" max="7" width="13.42578125" style="3" customWidth="1"/>
    <col min="8" max="11" width="8.42578125" style="3" customWidth="1"/>
    <col min="12" max="12" width="0.7109375" style="3" customWidth="1"/>
    <col min="13" max="16384" width="9.140625" style="2"/>
  </cols>
  <sheetData>
    <row r="1" spans="1:12" ht="18.75" x14ac:dyDescent="0.3">
      <c r="E1" s="321" t="s">
        <v>18</v>
      </c>
      <c r="F1" s="321"/>
      <c r="G1" s="322" t="s">
        <v>65</v>
      </c>
      <c r="H1" s="322"/>
      <c r="I1" s="59"/>
    </row>
    <row r="2" spans="1:12" ht="13.5" customHeight="1" x14ac:dyDescent="0.25">
      <c r="L2" s="78"/>
    </row>
    <row r="3" spans="1:12" ht="13.5" customHeight="1" x14ac:dyDescent="0.25">
      <c r="A3" s="323" t="s">
        <v>51</v>
      </c>
      <c r="B3" s="323"/>
      <c r="C3" s="323"/>
      <c r="D3" s="323"/>
      <c r="E3" s="323"/>
      <c r="F3" s="323"/>
      <c r="G3" s="323"/>
      <c r="H3" s="397">
        <f>'Leden 2026'!H3</f>
        <v>0</v>
      </c>
      <c r="I3" s="397"/>
      <c r="J3" s="397"/>
      <c r="K3" s="60"/>
      <c r="L3" s="60"/>
    </row>
    <row r="4" spans="1:12" ht="13.5" customHeight="1" x14ac:dyDescent="0.25">
      <c r="A4" s="266" t="s">
        <v>22</v>
      </c>
      <c r="B4" s="266"/>
      <c r="C4" s="266"/>
      <c r="D4" s="266"/>
      <c r="E4" s="266"/>
      <c r="F4" s="266"/>
      <c r="G4" s="266"/>
      <c r="H4" s="396">
        <f>'Leden 2026'!H4</f>
        <v>0</v>
      </c>
      <c r="I4" s="396"/>
      <c r="J4" s="396"/>
      <c r="K4" s="60"/>
      <c r="L4" s="60"/>
    </row>
    <row r="5" spans="1:12" ht="13.5" customHeight="1" x14ac:dyDescent="0.2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</row>
    <row r="6" spans="1:12" ht="13.5" customHeight="1" x14ac:dyDescent="0.25">
      <c r="A6" s="324" t="s">
        <v>16</v>
      </c>
      <c r="B6" s="324"/>
      <c r="C6" s="324"/>
      <c r="D6" s="387">
        <f>'Leden 2026'!D6</f>
        <v>0</v>
      </c>
      <c r="E6" s="387"/>
      <c r="F6" s="326" t="s">
        <v>17</v>
      </c>
      <c r="G6" s="326"/>
      <c r="H6" s="387">
        <f>'Leden 2026'!H6</f>
        <v>0</v>
      </c>
      <c r="I6" s="387"/>
      <c r="J6" s="387"/>
      <c r="K6" s="60"/>
      <c r="L6" s="60"/>
    </row>
    <row r="7" spans="1:12" ht="13.5" customHeight="1" thickBot="1" x14ac:dyDescent="0.3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</row>
    <row r="8" spans="1:12" ht="13.5" customHeight="1" x14ac:dyDescent="0.25">
      <c r="A8" s="327" t="s">
        <v>6</v>
      </c>
      <c r="B8" s="328"/>
      <c r="C8" s="327" t="s">
        <v>7</v>
      </c>
      <c r="D8" s="392"/>
      <c r="E8" s="333" t="s">
        <v>8</v>
      </c>
      <c r="F8" s="335" t="s">
        <v>4</v>
      </c>
      <c r="G8" s="337" t="s">
        <v>0</v>
      </c>
      <c r="H8" s="392" t="s">
        <v>1</v>
      </c>
      <c r="I8" s="339"/>
      <c r="J8" s="339"/>
      <c r="K8" s="339"/>
      <c r="L8" s="340"/>
    </row>
    <row r="9" spans="1:12" ht="13.5" customHeight="1" thickBot="1" x14ac:dyDescent="0.3">
      <c r="A9" s="329"/>
      <c r="B9" s="330"/>
      <c r="C9" s="70" t="s">
        <v>2</v>
      </c>
      <c r="D9" s="79" t="s">
        <v>3</v>
      </c>
      <c r="E9" s="389"/>
      <c r="F9" s="390"/>
      <c r="G9" s="391"/>
      <c r="H9" s="393" t="str">
        <f>'Leden 2026'!H9</f>
        <v>HASÍK</v>
      </c>
      <c r="I9" s="394"/>
      <c r="J9" s="394"/>
      <c r="K9" s="394"/>
      <c r="L9" s="395"/>
    </row>
    <row r="10" spans="1:12" ht="13.5" customHeight="1" x14ac:dyDescent="0.25">
      <c r="A10" s="122" t="s">
        <v>10</v>
      </c>
      <c r="B10" s="145">
        <v>1</v>
      </c>
      <c r="C10" s="140"/>
      <c r="D10" s="141"/>
      <c r="E10" s="142">
        <f>(D10-C10+(D10&lt;C10))-0.0208333333333333*(IF((D10-C10+(D10&lt;C10))&gt;0.25,1,0)+IF((D10-C10+(D10&lt;C10))&gt;0.5,1,0)+IF((D10-C10+(D10&lt;C10))&gt;0.75,1,0))</f>
        <v>0</v>
      </c>
      <c r="F10" s="143"/>
      <c r="G10" s="144">
        <f>ABS((HOUR('Září 2026'!E10)+MINUTE('Září 2026'!E10)/60))*F10</f>
        <v>0</v>
      </c>
      <c r="H10" s="417"/>
      <c r="I10" s="417"/>
      <c r="J10" s="417"/>
      <c r="K10" s="417"/>
      <c r="L10" s="418"/>
    </row>
    <row r="11" spans="1:12" ht="13.5" customHeight="1" x14ac:dyDescent="0.25">
      <c r="A11" s="76" t="s">
        <v>11</v>
      </c>
      <c r="B11" s="83">
        <v>2</v>
      </c>
      <c r="C11" s="37"/>
      <c r="D11" s="38"/>
      <c r="E11" s="57">
        <f t="shared" ref="E11:E39" si="0">(D11-C11+(D11&lt;C11))-0.0208333333333333*(IF((D11-C11+(D11&lt;C11))&gt;0.25,1,0)+IF((D11-C11+(D11&lt;C11))&gt;0.5,1,0)+IF((D11-C11+(D11&lt;C11))&gt;0.75,1,0))</f>
        <v>0</v>
      </c>
      <c r="F11" s="41"/>
      <c r="G11" s="58">
        <f>ABS((HOUR('Září 2026'!E11)+MINUTE('Září 2026'!E11)/60))*F11</f>
        <v>0</v>
      </c>
      <c r="H11" s="346"/>
      <c r="I11" s="346"/>
      <c r="J11" s="346"/>
      <c r="K11" s="346"/>
      <c r="L11" s="347"/>
    </row>
    <row r="12" spans="1:12" ht="13.5" customHeight="1" x14ac:dyDescent="0.25">
      <c r="A12" s="76" t="s">
        <v>12</v>
      </c>
      <c r="B12" s="83">
        <v>3</v>
      </c>
      <c r="C12" s="37"/>
      <c r="D12" s="38"/>
      <c r="E12" s="57">
        <f t="shared" si="0"/>
        <v>0</v>
      </c>
      <c r="F12" s="41"/>
      <c r="G12" s="58">
        <f>ABS((HOUR('Září 2026'!E12)+MINUTE('Září 2026'!E12)/60))*F12</f>
        <v>0</v>
      </c>
      <c r="H12" s="346"/>
      <c r="I12" s="346"/>
      <c r="J12" s="346"/>
      <c r="K12" s="346"/>
      <c r="L12" s="347"/>
    </row>
    <row r="13" spans="1:12" ht="13.5" customHeight="1" x14ac:dyDescent="0.25">
      <c r="A13" s="75" t="s">
        <v>13</v>
      </c>
      <c r="B13" s="83">
        <v>4</v>
      </c>
      <c r="C13" s="37"/>
      <c r="D13" s="38"/>
      <c r="E13" s="57">
        <f t="shared" si="0"/>
        <v>0</v>
      </c>
      <c r="F13" s="41"/>
      <c r="G13" s="58">
        <f>ABS((HOUR('Září 2026'!E13)+MINUTE('Září 2026'!E13)/60))*F13</f>
        <v>0</v>
      </c>
      <c r="H13" s="346"/>
      <c r="I13" s="346"/>
      <c r="J13" s="346"/>
      <c r="K13" s="346"/>
      <c r="L13" s="347"/>
    </row>
    <row r="14" spans="1:12" ht="13.5" customHeight="1" x14ac:dyDescent="0.25">
      <c r="A14" s="174" t="s">
        <v>14</v>
      </c>
      <c r="B14" s="82">
        <v>5</v>
      </c>
      <c r="C14" s="39"/>
      <c r="D14" s="40"/>
      <c r="E14" s="56">
        <f t="shared" si="0"/>
        <v>0</v>
      </c>
      <c r="F14" s="42"/>
      <c r="G14" s="74">
        <f>ABS((HOUR('Září 2026'!E14)+MINUTE('Září 2026'!E14)/60))*F14</f>
        <v>0</v>
      </c>
      <c r="H14" s="348"/>
      <c r="I14" s="348"/>
      <c r="J14" s="348"/>
      <c r="K14" s="348"/>
      <c r="L14" s="349"/>
    </row>
    <row r="15" spans="1:12" ht="13.5" customHeight="1" x14ac:dyDescent="0.25">
      <c r="A15" s="174" t="s">
        <v>15</v>
      </c>
      <c r="B15" s="82">
        <v>6</v>
      </c>
      <c r="C15" s="39"/>
      <c r="D15" s="40"/>
      <c r="E15" s="56">
        <f t="shared" si="0"/>
        <v>0</v>
      </c>
      <c r="F15" s="42"/>
      <c r="G15" s="74">
        <f>ABS((HOUR('Září 2026'!E15)+MINUTE('Září 2026'!E15)/60))*F15</f>
        <v>0</v>
      </c>
      <c r="H15" s="348"/>
      <c r="I15" s="348"/>
      <c r="J15" s="348"/>
      <c r="K15" s="348"/>
      <c r="L15" s="349"/>
    </row>
    <row r="16" spans="1:12" ht="13.5" customHeight="1" x14ac:dyDescent="0.25">
      <c r="A16" s="164" t="s">
        <v>9</v>
      </c>
      <c r="B16" s="152">
        <v>7</v>
      </c>
      <c r="C16" s="153"/>
      <c r="D16" s="154"/>
      <c r="E16" s="155">
        <f t="shared" si="0"/>
        <v>0</v>
      </c>
      <c r="F16" s="156"/>
      <c r="G16" s="157">
        <f>ABS((HOUR('Září 2026'!E16)+MINUTE('Září 2026'!E16)/60))*F16</f>
        <v>0</v>
      </c>
      <c r="H16" s="350"/>
      <c r="I16" s="350"/>
      <c r="J16" s="350"/>
      <c r="K16" s="350"/>
      <c r="L16" s="351"/>
    </row>
    <row r="17" spans="1:12" ht="13.5" customHeight="1" x14ac:dyDescent="0.25">
      <c r="A17" s="76" t="s">
        <v>10</v>
      </c>
      <c r="B17" s="83">
        <v>8</v>
      </c>
      <c r="C17" s="37"/>
      <c r="D17" s="38"/>
      <c r="E17" s="57">
        <f t="shared" si="0"/>
        <v>0</v>
      </c>
      <c r="F17" s="41"/>
      <c r="G17" s="58">
        <f>ABS((HOUR('Září 2026'!E17)+MINUTE('Září 2026'!E17)/60))*F17</f>
        <v>0</v>
      </c>
      <c r="H17" s="346"/>
      <c r="I17" s="346"/>
      <c r="J17" s="346"/>
      <c r="K17" s="346"/>
      <c r="L17" s="347"/>
    </row>
    <row r="18" spans="1:12" ht="13.5" customHeight="1" x14ac:dyDescent="0.25">
      <c r="A18" s="76" t="s">
        <v>11</v>
      </c>
      <c r="B18" s="83">
        <v>9</v>
      </c>
      <c r="C18" s="37"/>
      <c r="D18" s="38"/>
      <c r="E18" s="57">
        <f t="shared" si="0"/>
        <v>0</v>
      </c>
      <c r="F18" s="41"/>
      <c r="G18" s="58">
        <f>ABS((HOUR('Září 2026'!E18)+MINUTE('Září 2026'!E18)/60))*F18</f>
        <v>0</v>
      </c>
      <c r="H18" s="346"/>
      <c r="I18" s="346"/>
      <c r="J18" s="346"/>
      <c r="K18" s="346"/>
      <c r="L18" s="347"/>
    </row>
    <row r="19" spans="1:12" ht="13.5" customHeight="1" x14ac:dyDescent="0.25">
      <c r="A19" s="76" t="s">
        <v>12</v>
      </c>
      <c r="B19" s="83">
        <v>10</v>
      </c>
      <c r="C19" s="37"/>
      <c r="D19" s="38"/>
      <c r="E19" s="57">
        <f t="shared" si="0"/>
        <v>0</v>
      </c>
      <c r="F19" s="41"/>
      <c r="G19" s="58">
        <f>ABS((HOUR('Září 2026'!E19)+MINUTE('Září 2026'!E19)/60))*F19</f>
        <v>0</v>
      </c>
      <c r="H19" s="346"/>
      <c r="I19" s="346"/>
      <c r="J19" s="346"/>
      <c r="K19" s="346"/>
      <c r="L19" s="347"/>
    </row>
    <row r="20" spans="1:12" ht="13.5" customHeight="1" x14ac:dyDescent="0.25">
      <c r="A20" s="75" t="s">
        <v>13</v>
      </c>
      <c r="B20" s="83">
        <v>11</v>
      </c>
      <c r="C20" s="37"/>
      <c r="D20" s="38"/>
      <c r="E20" s="57">
        <f t="shared" si="0"/>
        <v>0</v>
      </c>
      <c r="F20" s="41"/>
      <c r="G20" s="58">
        <f>ABS((HOUR('Září 2026'!E20)+MINUTE('Září 2026'!E20)/60))*F20</f>
        <v>0</v>
      </c>
      <c r="H20" s="346"/>
      <c r="I20" s="346"/>
      <c r="J20" s="346"/>
      <c r="K20" s="346"/>
      <c r="L20" s="347"/>
    </row>
    <row r="21" spans="1:12" ht="13.5" customHeight="1" x14ac:dyDescent="0.25">
      <c r="A21" s="174" t="s">
        <v>14</v>
      </c>
      <c r="B21" s="82">
        <v>12</v>
      </c>
      <c r="C21" s="39"/>
      <c r="D21" s="40"/>
      <c r="E21" s="56">
        <f t="shared" si="0"/>
        <v>0</v>
      </c>
      <c r="F21" s="42"/>
      <c r="G21" s="74">
        <f>ABS((HOUR('Září 2026'!E21)+MINUTE('Září 2026'!E21)/60))*F21</f>
        <v>0</v>
      </c>
      <c r="H21" s="348"/>
      <c r="I21" s="348"/>
      <c r="J21" s="348"/>
      <c r="K21" s="348"/>
      <c r="L21" s="349"/>
    </row>
    <row r="22" spans="1:12" ht="13.5" customHeight="1" x14ac:dyDescent="0.25">
      <c r="A22" s="174" t="s">
        <v>15</v>
      </c>
      <c r="B22" s="82">
        <v>13</v>
      </c>
      <c r="C22" s="39"/>
      <c r="D22" s="40"/>
      <c r="E22" s="56">
        <f t="shared" si="0"/>
        <v>0</v>
      </c>
      <c r="F22" s="42"/>
      <c r="G22" s="74">
        <f>ABS((HOUR('Září 2026'!E22)+MINUTE('Září 2026'!E22)/60))*F22</f>
        <v>0</v>
      </c>
      <c r="H22" s="348"/>
      <c r="I22" s="348"/>
      <c r="J22" s="348"/>
      <c r="K22" s="348"/>
      <c r="L22" s="349"/>
    </row>
    <row r="23" spans="1:12" ht="13.5" customHeight="1" x14ac:dyDescent="0.25">
      <c r="A23" s="164" t="s">
        <v>9</v>
      </c>
      <c r="B23" s="152">
        <v>14</v>
      </c>
      <c r="C23" s="153"/>
      <c r="D23" s="154"/>
      <c r="E23" s="155">
        <f t="shared" si="0"/>
        <v>0</v>
      </c>
      <c r="F23" s="156"/>
      <c r="G23" s="157">
        <f>ABS((HOUR('Září 2026'!E23)+MINUTE('Září 2026'!E23)/60))*F23</f>
        <v>0</v>
      </c>
      <c r="H23" s="350"/>
      <c r="I23" s="350"/>
      <c r="J23" s="350"/>
      <c r="K23" s="350"/>
      <c r="L23" s="351"/>
    </row>
    <row r="24" spans="1:12" ht="13.5" customHeight="1" x14ac:dyDescent="0.25">
      <c r="A24" s="76" t="s">
        <v>10</v>
      </c>
      <c r="B24" s="83">
        <v>15</v>
      </c>
      <c r="C24" s="37"/>
      <c r="D24" s="38"/>
      <c r="E24" s="57">
        <f t="shared" si="0"/>
        <v>0</v>
      </c>
      <c r="F24" s="41"/>
      <c r="G24" s="58">
        <f>ABS((HOUR('Září 2026'!E24)+MINUTE('Září 2026'!E24)/60))*F24</f>
        <v>0</v>
      </c>
      <c r="H24" s="346"/>
      <c r="I24" s="346"/>
      <c r="J24" s="346"/>
      <c r="K24" s="346"/>
      <c r="L24" s="347"/>
    </row>
    <row r="25" spans="1:12" ht="13.5" customHeight="1" x14ac:dyDescent="0.25">
      <c r="A25" s="76" t="s">
        <v>11</v>
      </c>
      <c r="B25" s="83">
        <v>16</v>
      </c>
      <c r="C25" s="37"/>
      <c r="D25" s="38"/>
      <c r="E25" s="57">
        <f t="shared" si="0"/>
        <v>0</v>
      </c>
      <c r="F25" s="41"/>
      <c r="G25" s="58">
        <f>ABS((HOUR('Září 2026'!E25)+MINUTE('Září 2026'!E25)/60))*F25</f>
        <v>0</v>
      </c>
      <c r="H25" s="346"/>
      <c r="I25" s="346"/>
      <c r="J25" s="346"/>
      <c r="K25" s="346"/>
      <c r="L25" s="347"/>
    </row>
    <row r="26" spans="1:12" ht="13.5" customHeight="1" x14ac:dyDescent="0.25">
      <c r="A26" s="76" t="s">
        <v>12</v>
      </c>
      <c r="B26" s="83">
        <v>17</v>
      </c>
      <c r="C26" s="37"/>
      <c r="D26" s="38"/>
      <c r="E26" s="57">
        <f t="shared" si="0"/>
        <v>0</v>
      </c>
      <c r="F26" s="41"/>
      <c r="G26" s="58">
        <f>ABS((HOUR('Září 2026'!E26)+MINUTE('Září 2026'!E26)/60))*F26</f>
        <v>0</v>
      </c>
      <c r="H26" s="346"/>
      <c r="I26" s="346"/>
      <c r="J26" s="346"/>
      <c r="K26" s="346"/>
      <c r="L26" s="347"/>
    </row>
    <row r="27" spans="1:12" ht="13.5" customHeight="1" x14ac:dyDescent="0.25">
      <c r="A27" s="75" t="s">
        <v>13</v>
      </c>
      <c r="B27" s="83">
        <v>18</v>
      </c>
      <c r="C27" s="37"/>
      <c r="D27" s="38"/>
      <c r="E27" s="57">
        <f t="shared" si="0"/>
        <v>0</v>
      </c>
      <c r="F27" s="41"/>
      <c r="G27" s="58">
        <f>ABS((HOUR('Září 2026'!E27)+MINUTE('Září 2026'!E27)/60))*F27</f>
        <v>0</v>
      </c>
      <c r="H27" s="346"/>
      <c r="I27" s="346"/>
      <c r="J27" s="346"/>
      <c r="K27" s="346"/>
      <c r="L27" s="347"/>
    </row>
    <row r="28" spans="1:12" ht="13.5" customHeight="1" x14ac:dyDescent="0.25">
      <c r="A28" s="174" t="s">
        <v>14</v>
      </c>
      <c r="B28" s="82">
        <v>19</v>
      </c>
      <c r="C28" s="39"/>
      <c r="D28" s="40"/>
      <c r="E28" s="56">
        <f t="shared" si="0"/>
        <v>0</v>
      </c>
      <c r="F28" s="42"/>
      <c r="G28" s="74">
        <f>ABS((HOUR('Září 2026'!E28)+MINUTE('Září 2026'!E28)/60))*F28</f>
        <v>0</v>
      </c>
      <c r="H28" s="348"/>
      <c r="I28" s="348"/>
      <c r="J28" s="348"/>
      <c r="K28" s="348"/>
      <c r="L28" s="349"/>
    </row>
    <row r="29" spans="1:12" ht="13.5" customHeight="1" x14ac:dyDescent="0.25">
      <c r="A29" s="174" t="s">
        <v>15</v>
      </c>
      <c r="B29" s="82">
        <v>20</v>
      </c>
      <c r="C29" s="39"/>
      <c r="D29" s="40"/>
      <c r="E29" s="56">
        <f t="shared" si="0"/>
        <v>0</v>
      </c>
      <c r="F29" s="42"/>
      <c r="G29" s="74">
        <f>ABS((HOUR('Září 2026'!E29)+MINUTE('Září 2026'!E29)/60))*F29</f>
        <v>0</v>
      </c>
      <c r="H29" s="348"/>
      <c r="I29" s="348"/>
      <c r="J29" s="348"/>
      <c r="K29" s="348"/>
      <c r="L29" s="349"/>
    </row>
    <row r="30" spans="1:12" ht="13.5" customHeight="1" x14ac:dyDescent="0.25">
      <c r="A30" s="164" t="s">
        <v>9</v>
      </c>
      <c r="B30" s="152">
        <v>21</v>
      </c>
      <c r="C30" s="153"/>
      <c r="D30" s="154"/>
      <c r="E30" s="155">
        <f t="shared" si="0"/>
        <v>0</v>
      </c>
      <c r="F30" s="156"/>
      <c r="G30" s="157">
        <f>ABS((HOUR('Září 2026'!E30)+MINUTE('Září 2026'!E30)/60))*F30</f>
        <v>0</v>
      </c>
      <c r="H30" s="350"/>
      <c r="I30" s="350"/>
      <c r="J30" s="350"/>
      <c r="K30" s="350"/>
      <c r="L30" s="351"/>
    </row>
    <row r="31" spans="1:12" ht="13.5" customHeight="1" x14ac:dyDescent="0.25">
      <c r="A31" s="76" t="s">
        <v>10</v>
      </c>
      <c r="B31" s="83">
        <v>22</v>
      </c>
      <c r="C31" s="37"/>
      <c r="D31" s="38"/>
      <c r="E31" s="57">
        <f t="shared" si="0"/>
        <v>0</v>
      </c>
      <c r="F31" s="41"/>
      <c r="G31" s="58">
        <f>ABS((HOUR('Září 2026'!E31)+MINUTE('Září 2026'!E31)/60))*F31</f>
        <v>0</v>
      </c>
      <c r="H31" s="346"/>
      <c r="I31" s="346"/>
      <c r="J31" s="346"/>
      <c r="K31" s="346"/>
      <c r="L31" s="347"/>
    </row>
    <row r="32" spans="1:12" ht="13.5" customHeight="1" x14ac:dyDescent="0.25">
      <c r="A32" s="76" t="s">
        <v>11</v>
      </c>
      <c r="B32" s="83">
        <v>23</v>
      </c>
      <c r="C32" s="37"/>
      <c r="D32" s="38"/>
      <c r="E32" s="57">
        <f t="shared" si="0"/>
        <v>0</v>
      </c>
      <c r="F32" s="41"/>
      <c r="G32" s="58">
        <f>ABS((HOUR('Září 2026'!E32)+MINUTE('Září 2026'!E32)/60))*F32</f>
        <v>0</v>
      </c>
      <c r="H32" s="346"/>
      <c r="I32" s="346"/>
      <c r="J32" s="346"/>
      <c r="K32" s="346"/>
      <c r="L32" s="347"/>
    </row>
    <row r="33" spans="1:12" ht="13.5" customHeight="1" x14ac:dyDescent="0.25">
      <c r="A33" s="76" t="s">
        <v>12</v>
      </c>
      <c r="B33" s="83">
        <v>24</v>
      </c>
      <c r="C33" s="37"/>
      <c r="D33" s="38"/>
      <c r="E33" s="57">
        <f t="shared" si="0"/>
        <v>0</v>
      </c>
      <c r="F33" s="41"/>
      <c r="G33" s="58">
        <f>ABS((HOUR('Září 2026'!E33)+MINUTE('Září 2026'!E33)/60))*F33</f>
        <v>0</v>
      </c>
      <c r="H33" s="346"/>
      <c r="I33" s="346"/>
      <c r="J33" s="346"/>
      <c r="K33" s="346"/>
      <c r="L33" s="347"/>
    </row>
    <row r="34" spans="1:12" ht="13.5" customHeight="1" x14ac:dyDescent="0.25">
      <c r="A34" s="76" t="s">
        <v>13</v>
      </c>
      <c r="B34" s="83">
        <v>25</v>
      </c>
      <c r="C34" s="37"/>
      <c r="D34" s="38"/>
      <c r="E34" s="57">
        <f t="shared" si="0"/>
        <v>0</v>
      </c>
      <c r="F34" s="41"/>
      <c r="G34" s="58">
        <f>ABS((HOUR('Září 2026'!E34)+MINUTE('Září 2026'!E34)/60))*F34</f>
        <v>0</v>
      </c>
      <c r="H34" s="346"/>
      <c r="I34" s="346"/>
      <c r="J34" s="346"/>
      <c r="K34" s="346"/>
      <c r="L34" s="347"/>
    </row>
    <row r="35" spans="1:12" ht="13.5" customHeight="1" x14ac:dyDescent="0.25">
      <c r="A35" s="214" t="s">
        <v>14</v>
      </c>
      <c r="B35" s="82">
        <v>26</v>
      </c>
      <c r="C35" s="39"/>
      <c r="D35" s="40"/>
      <c r="E35" s="56">
        <f t="shared" si="0"/>
        <v>0</v>
      </c>
      <c r="F35" s="42"/>
      <c r="G35" s="74">
        <f>ABS((HOUR('Září 2026'!E35)+MINUTE('Září 2026'!E35)/60))*F35</f>
        <v>0</v>
      </c>
      <c r="H35" s="348"/>
      <c r="I35" s="348"/>
      <c r="J35" s="348"/>
      <c r="K35" s="348"/>
      <c r="L35" s="349"/>
    </row>
    <row r="36" spans="1:12" ht="13.5" customHeight="1" x14ac:dyDescent="0.25">
      <c r="A36" s="174" t="s">
        <v>15</v>
      </c>
      <c r="B36" s="82">
        <v>27</v>
      </c>
      <c r="C36" s="39"/>
      <c r="D36" s="40"/>
      <c r="E36" s="56">
        <f t="shared" si="0"/>
        <v>0</v>
      </c>
      <c r="F36" s="42"/>
      <c r="G36" s="74">
        <f>ABS((HOUR('Září 2026'!E36)+MINUTE('Září 2026'!E36)/60))*F36</f>
        <v>0</v>
      </c>
      <c r="H36" s="348"/>
      <c r="I36" s="348"/>
      <c r="J36" s="348"/>
      <c r="K36" s="348"/>
      <c r="L36" s="349"/>
    </row>
    <row r="37" spans="1:12" ht="13.5" customHeight="1" x14ac:dyDescent="0.25">
      <c r="A37" s="215" t="s">
        <v>9</v>
      </c>
      <c r="B37" s="97">
        <v>28</v>
      </c>
      <c r="C37" s="98"/>
      <c r="D37" s="99"/>
      <c r="E37" s="128">
        <f t="shared" si="0"/>
        <v>0</v>
      </c>
      <c r="F37" s="100"/>
      <c r="G37" s="101">
        <f>ABS((HOUR('Září 2026'!E37)+MINUTE('Září 2026'!E37)/60))*F37</f>
        <v>0</v>
      </c>
      <c r="H37" s="429"/>
      <c r="I37" s="429"/>
      <c r="J37" s="429"/>
      <c r="K37" s="429"/>
      <c r="L37" s="430"/>
    </row>
    <row r="38" spans="1:12" ht="13.5" customHeight="1" x14ac:dyDescent="0.25">
      <c r="A38" s="109" t="s">
        <v>10</v>
      </c>
      <c r="B38" s="83">
        <v>29</v>
      </c>
      <c r="C38" s="37"/>
      <c r="D38" s="38"/>
      <c r="E38" s="57">
        <f t="shared" si="0"/>
        <v>0</v>
      </c>
      <c r="F38" s="41"/>
      <c r="G38" s="58">
        <f>ABS((HOUR('Září 2026'!E38)+MINUTE('Září 2026'!E38)/60))*F38</f>
        <v>0</v>
      </c>
      <c r="H38" s="346"/>
      <c r="I38" s="346"/>
      <c r="J38" s="346"/>
      <c r="K38" s="346"/>
      <c r="L38" s="347"/>
    </row>
    <row r="39" spans="1:12" ht="13.5" customHeight="1" thickBot="1" x14ac:dyDescent="0.3">
      <c r="A39" s="123" t="s">
        <v>11</v>
      </c>
      <c r="B39" s="110">
        <v>30</v>
      </c>
      <c r="C39" s="111"/>
      <c r="D39" s="112"/>
      <c r="E39" s="113">
        <f t="shared" si="0"/>
        <v>0</v>
      </c>
      <c r="F39" s="114"/>
      <c r="G39" s="115">
        <f>ABS((HOUR('Září 2026'!E39)+MINUTE('Září 2026'!E39)/60))*F39</f>
        <v>0</v>
      </c>
      <c r="H39" s="413"/>
      <c r="I39" s="413"/>
      <c r="J39" s="413"/>
      <c r="K39" s="413"/>
      <c r="L39" s="414"/>
    </row>
    <row r="40" spans="1:12" ht="13.5" customHeight="1" thickBot="1" x14ac:dyDescent="0.3">
      <c r="A40" s="352" t="s">
        <v>5</v>
      </c>
      <c r="B40" s="380"/>
      <c r="C40" s="353"/>
      <c r="D40" s="354"/>
      <c r="E40" s="6">
        <f>E10+E11+E12+E13+E14+E15+E16+E17+E18+E19+E20+E21+E22+E23+E24+E25+E26+E27+E28+E29+E30+E31+E32+E33+E34+E35+E36+E37+E38+E39</f>
        <v>0</v>
      </c>
      <c r="F40" s="61"/>
      <c r="G40" s="1">
        <f>G10+G11+G12+G13+G14+G15+G16+G17+G18+G19+G20+G21+G22+G23+G24+G25+G26+G27+G28+G29+G30+G31+G32+G33+G34+G35+G36+G37+G38+G39</f>
        <v>0</v>
      </c>
      <c r="H40" s="366" t="s">
        <v>45</v>
      </c>
      <c r="I40" s="367"/>
      <c r="J40" s="368"/>
      <c r="K40" s="369"/>
      <c r="L40" s="370"/>
    </row>
    <row r="41" spans="1:12" ht="13.5" customHeight="1" thickBot="1" x14ac:dyDescent="0.3">
      <c r="A41" s="379" t="s">
        <v>43</v>
      </c>
      <c r="B41" s="380"/>
      <c r="C41" s="380"/>
      <c r="D41" s="381"/>
      <c r="E41" s="8">
        <f>E40+'Leden 2026'!E41+'Únor 2026'!E38+'Březen 2026'!E41+'Duben 2026'!E40+'Květen 2026'!E41+'Červen 2026'!E40+'Červenec 2026'!E41+'Srpen 2026'!E41</f>
        <v>0</v>
      </c>
      <c r="H41" s="359" t="s">
        <v>46</v>
      </c>
      <c r="I41" s="360"/>
      <c r="J41" s="401">
        <f>'Leden 2026'!J42</f>
        <v>0</v>
      </c>
      <c r="K41" s="402"/>
      <c r="L41" s="403"/>
    </row>
    <row r="42" spans="1:12" ht="13.5" customHeight="1" thickBot="1" x14ac:dyDescent="0.4">
      <c r="A42" s="382"/>
      <c r="B42" s="382"/>
      <c r="C42" s="383"/>
      <c r="D42" s="383"/>
      <c r="E42" s="64"/>
      <c r="F42" s="400"/>
      <c r="G42" s="400"/>
      <c r="H42" s="357" t="s">
        <v>47</v>
      </c>
      <c r="I42" s="358"/>
      <c r="J42" s="363"/>
      <c r="K42" s="364"/>
      <c r="L42" s="365"/>
    </row>
    <row r="43" spans="1:12" ht="13.5" customHeight="1" x14ac:dyDescent="0.25">
      <c r="A43" s="61"/>
      <c r="B43" s="61"/>
      <c r="C43" s="61"/>
      <c r="D43" s="61"/>
      <c r="E43" s="2"/>
      <c r="F43" s="2"/>
      <c r="G43" s="2"/>
      <c r="H43" s="2"/>
      <c r="I43" s="2"/>
      <c r="J43" s="2"/>
      <c r="K43" s="2"/>
      <c r="L43" s="65"/>
    </row>
    <row r="44" spans="1:12" ht="13.5" customHeight="1" x14ac:dyDescent="0.25">
      <c r="A44" s="374" t="s">
        <v>19</v>
      </c>
      <c r="B44" s="374"/>
      <c r="C44" s="374"/>
      <c r="D44" s="375"/>
      <c r="E44" s="375"/>
      <c r="F44" s="375"/>
      <c r="G44" s="375"/>
      <c r="H44" s="375"/>
      <c r="I44" s="376" t="s">
        <v>32</v>
      </c>
      <c r="J44" s="376"/>
      <c r="K44" s="376"/>
      <c r="L44" s="66"/>
    </row>
    <row r="45" spans="1:12" ht="13.5" customHeight="1" x14ac:dyDescent="0.25">
      <c r="A45" s="67" t="s">
        <v>33</v>
      </c>
      <c r="B45" s="67"/>
      <c r="C45" s="377"/>
      <c r="D45" s="377"/>
      <c r="E45" s="377"/>
      <c r="F45" s="376" t="s">
        <v>20</v>
      </c>
      <c r="G45" s="376"/>
      <c r="H45" s="376"/>
      <c r="I45" s="376"/>
      <c r="J45" s="378"/>
      <c r="K45" s="378"/>
      <c r="L45" s="68" t="s">
        <v>23</v>
      </c>
    </row>
    <row r="46" spans="1:12" ht="13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3.5" customHeight="1" x14ac:dyDescent="0.25">
      <c r="A47" s="67" t="s">
        <v>24</v>
      </c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</row>
    <row r="48" spans="1:12" ht="13.5" customHeight="1" x14ac:dyDescent="0.25">
      <c r="A48" s="67" t="s">
        <v>34</v>
      </c>
      <c r="B48" s="67"/>
      <c r="C48" s="67"/>
      <c r="D48" s="67"/>
      <c r="E48" s="67"/>
      <c r="F48" s="2"/>
      <c r="G48" s="2"/>
      <c r="H48" s="2"/>
      <c r="I48" s="2"/>
      <c r="J48" s="2"/>
      <c r="K48" s="2"/>
      <c r="L48" s="2"/>
    </row>
    <row r="49" spans="1:12" ht="13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3.5" customHeight="1" x14ac:dyDescent="0.25">
      <c r="A50" s="384" t="s">
        <v>48</v>
      </c>
      <c r="B50" s="384"/>
      <c r="C50" s="384"/>
      <c r="D50" s="384"/>
      <c r="E50" s="384"/>
      <c r="F50" s="384"/>
      <c r="G50" s="384"/>
      <c r="H50" s="384"/>
      <c r="I50" s="384"/>
      <c r="J50" s="384"/>
      <c r="K50" s="384"/>
      <c r="L50" s="2"/>
    </row>
    <row r="51" spans="1:12" ht="13.5" customHeight="1" x14ac:dyDescent="0.25">
      <c r="A51" s="374" t="s">
        <v>49</v>
      </c>
      <c r="B51" s="374"/>
      <c r="C51" s="374"/>
      <c r="D51" s="2"/>
      <c r="E51" s="2"/>
      <c r="F51" s="2"/>
      <c r="G51" s="2"/>
      <c r="H51" s="2"/>
      <c r="I51" s="2"/>
      <c r="J51" s="2"/>
      <c r="K51" s="2"/>
      <c r="L51" s="2"/>
    </row>
    <row r="52" spans="1:12" ht="13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69" t="s">
        <v>25</v>
      </c>
      <c r="B53" s="404" t="str">
        <f>'Leden 2026'!B54</f>
        <v>Ostravě</v>
      </c>
      <c r="C53" s="404"/>
      <c r="D53" s="59" t="s">
        <v>26</v>
      </c>
      <c r="E53" s="81"/>
      <c r="F53" s="405">
        <f>'Leden 2026'!F54</f>
        <v>0</v>
      </c>
      <c r="G53" s="405"/>
      <c r="H53" s="405"/>
      <c r="I53" s="405"/>
      <c r="J53" s="405"/>
      <c r="K53" s="405"/>
    </row>
    <row r="54" spans="1:12" x14ac:dyDescent="0.25">
      <c r="F54" s="385" t="s">
        <v>27</v>
      </c>
      <c r="G54" s="385"/>
      <c r="H54" s="385"/>
      <c r="I54" s="385"/>
      <c r="J54" s="385"/>
      <c r="K54" s="385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 t="s">
        <v>42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2" t="s">
        <v>28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319" t="s">
        <v>6</v>
      </c>
      <c r="B59" s="319"/>
      <c r="C59" s="270"/>
      <c r="D59" s="270"/>
      <c r="F59" s="406">
        <f>'Leden 2026'!F60</f>
        <v>0</v>
      </c>
      <c r="G59" s="406"/>
      <c r="H59" s="406"/>
      <c r="I59" s="406"/>
      <c r="J59" s="406"/>
      <c r="K59" s="406"/>
      <c r="L59" s="2"/>
    </row>
    <row r="60" spans="1:12" x14ac:dyDescent="0.25">
      <c r="F60" s="386" t="s">
        <v>29</v>
      </c>
      <c r="G60" s="386"/>
      <c r="H60" s="386"/>
      <c r="I60" s="386"/>
      <c r="J60" s="386"/>
      <c r="K60" s="386"/>
    </row>
    <row r="61" spans="1:1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25">
      <c r="A62" s="319" t="s">
        <v>6</v>
      </c>
      <c r="B62" s="319"/>
      <c r="C62" s="270"/>
      <c r="D62" s="270"/>
      <c r="F62" s="406" t="str">
        <f>'Leden 2026'!F63</f>
        <v>Ing. Martin Nekula, MBA</v>
      </c>
      <c r="G62" s="406"/>
      <c r="H62" s="406"/>
      <c r="I62" s="406"/>
      <c r="J62" s="406"/>
      <c r="K62" s="406"/>
    </row>
    <row r="63" spans="1:12" x14ac:dyDescent="0.25">
      <c r="F63" s="386" t="s">
        <v>31</v>
      </c>
      <c r="G63" s="386"/>
      <c r="H63" s="386"/>
      <c r="I63" s="386"/>
      <c r="J63" s="386"/>
      <c r="K63" s="386"/>
    </row>
    <row r="64" spans="1:12" x14ac:dyDescent="0.25">
      <c r="H64" s="10"/>
      <c r="I64" s="10"/>
      <c r="J64" s="10"/>
      <c r="K64" s="10"/>
      <c r="L64" s="10"/>
    </row>
    <row r="65" spans="1:12" x14ac:dyDescent="0.25">
      <c r="A65" s="319" t="s">
        <v>6</v>
      </c>
      <c r="B65" s="319"/>
      <c r="C65" s="270"/>
      <c r="D65" s="270"/>
      <c r="F65" s="405" t="str">
        <f>'Leden 2026'!F66</f>
        <v>Bc. Daniela Budinová</v>
      </c>
      <c r="G65" s="405"/>
      <c r="H65" s="405"/>
      <c r="I65" s="405"/>
      <c r="J65" s="405"/>
      <c r="K65" s="405"/>
      <c r="L65" s="2"/>
    </row>
    <row r="66" spans="1:12" x14ac:dyDescent="0.25">
      <c r="F66" s="386" t="s">
        <v>30</v>
      </c>
      <c r="G66" s="386"/>
      <c r="H66" s="386"/>
      <c r="I66" s="386"/>
      <c r="J66" s="386"/>
      <c r="K66" s="386"/>
    </row>
    <row r="67" spans="1:1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7.25" x14ac:dyDescent="0.25">
      <c r="A68" s="2" t="s">
        <v>35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</sheetData>
  <sheetProtection password="DDBC" sheet="1" formatCells="0" selectLockedCells="1"/>
  <mergeCells count="81">
    <mergeCell ref="C65:D65"/>
    <mergeCell ref="F66:K66"/>
    <mergeCell ref="F53:K53"/>
    <mergeCell ref="F65:K65"/>
    <mergeCell ref="F62:K62"/>
    <mergeCell ref="F59:K59"/>
    <mergeCell ref="B53:C53"/>
    <mergeCell ref="F54:K54"/>
    <mergeCell ref="C59:D59"/>
    <mergeCell ref="F60:K60"/>
    <mergeCell ref="F63:K63"/>
    <mergeCell ref="C62:D62"/>
    <mergeCell ref="A59:B59"/>
    <mergeCell ref="A62:B62"/>
    <mergeCell ref="A65:B65"/>
    <mergeCell ref="D44:H44"/>
    <mergeCell ref="I44:K44"/>
    <mergeCell ref="C45:E45"/>
    <mergeCell ref="F45:I45"/>
    <mergeCell ref="J45:K45"/>
    <mergeCell ref="H24:L24"/>
    <mergeCell ref="H14:L14"/>
    <mergeCell ref="H15:L15"/>
    <mergeCell ref="H16:L16"/>
    <mergeCell ref="H17:L17"/>
    <mergeCell ref="H18:L18"/>
    <mergeCell ref="H19:L19"/>
    <mergeCell ref="H20:L20"/>
    <mergeCell ref="H21:L21"/>
    <mergeCell ref="H22:L22"/>
    <mergeCell ref="H23:L23"/>
    <mergeCell ref="H4:J4"/>
    <mergeCell ref="H10:L10"/>
    <mergeCell ref="H11:L11"/>
    <mergeCell ref="H12:L12"/>
    <mergeCell ref="H13:L13"/>
    <mergeCell ref="E1:F1"/>
    <mergeCell ref="G1:H1"/>
    <mergeCell ref="A3:G3"/>
    <mergeCell ref="H3:J3"/>
    <mergeCell ref="A8:B9"/>
    <mergeCell ref="C8:D8"/>
    <mergeCell ref="E8:E9"/>
    <mergeCell ref="F8:F9"/>
    <mergeCell ref="G8:G9"/>
    <mergeCell ref="H8:L8"/>
    <mergeCell ref="H9:L9"/>
    <mergeCell ref="A6:C6"/>
    <mergeCell ref="D6:E6"/>
    <mergeCell ref="F6:G6"/>
    <mergeCell ref="H6:J6"/>
    <mergeCell ref="A4:G4"/>
    <mergeCell ref="H36:L36"/>
    <mergeCell ref="H37:L37"/>
    <mergeCell ref="H35:L35"/>
    <mergeCell ref="H25:L25"/>
    <mergeCell ref="H26:L26"/>
    <mergeCell ref="H27:L27"/>
    <mergeCell ref="H28:L28"/>
    <mergeCell ref="H29:L29"/>
    <mergeCell ref="H30:L30"/>
    <mergeCell ref="H31:L31"/>
    <mergeCell ref="H32:L32"/>
    <mergeCell ref="H33:L33"/>
    <mergeCell ref="H34:L34"/>
    <mergeCell ref="A50:K50"/>
    <mergeCell ref="A51:C51"/>
    <mergeCell ref="A40:D40"/>
    <mergeCell ref="H38:L38"/>
    <mergeCell ref="H39:L39"/>
    <mergeCell ref="J42:L42"/>
    <mergeCell ref="H40:I40"/>
    <mergeCell ref="H41:I41"/>
    <mergeCell ref="J40:L40"/>
    <mergeCell ref="J41:L41"/>
    <mergeCell ref="A41:D41"/>
    <mergeCell ref="A42:B42"/>
    <mergeCell ref="C42:D42"/>
    <mergeCell ref="F42:G42"/>
    <mergeCell ref="H42:I42"/>
    <mergeCell ref="A44:C44"/>
  </mergeCells>
  <pageMargins left="0.19685039370078741" right="0.19685039370078741" top="0.19685039370078741" bottom="0.19685039370078741" header="0.31496062992125984" footer="0.31496062992125984"/>
  <pageSetup paperSize="9" scale="88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2">
    <pageSetUpPr fitToPage="1"/>
  </sheetPr>
  <dimension ref="A1:L69"/>
  <sheetViews>
    <sheetView zoomScaleNormal="100" workbookViewId="0">
      <selection activeCell="J43" sqref="J43:L43"/>
    </sheetView>
  </sheetViews>
  <sheetFormatPr defaultColWidth="9.140625" defaultRowHeight="15" x14ac:dyDescent="0.25"/>
  <cols>
    <col min="1" max="1" width="4.28515625" style="3" customWidth="1"/>
    <col min="2" max="4" width="6.42578125" style="3" customWidth="1"/>
    <col min="5" max="7" width="13.42578125" style="3" customWidth="1"/>
    <col min="8" max="11" width="8.42578125" style="3" customWidth="1"/>
    <col min="12" max="12" width="0.7109375" style="3" customWidth="1"/>
    <col min="13" max="16384" width="9.140625" style="2"/>
  </cols>
  <sheetData>
    <row r="1" spans="1:12" ht="18.75" x14ac:dyDescent="0.3">
      <c r="E1" s="321" t="s">
        <v>18</v>
      </c>
      <c r="F1" s="321"/>
      <c r="G1" s="322" t="s">
        <v>66</v>
      </c>
      <c r="H1" s="322"/>
      <c r="I1" s="59"/>
    </row>
    <row r="2" spans="1:12" ht="13.5" customHeight="1" x14ac:dyDescent="0.25">
      <c r="L2" s="78"/>
    </row>
    <row r="3" spans="1:12" ht="13.5" customHeight="1" x14ac:dyDescent="0.25">
      <c r="A3" s="323" t="s">
        <v>51</v>
      </c>
      <c r="B3" s="323"/>
      <c r="C3" s="323"/>
      <c r="D3" s="323"/>
      <c r="E3" s="323"/>
      <c r="F3" s="323"/>
      <c r="G3" s="323"/>
      <c r="H3" s="397">
        <f>'Leden 2026'!H3</f>
        <v>0</v>
      </c>
      <c r="I3" s="397"/>
      <c r="J3" s="397"/>
      <c r="K3" s="60"/>
      <c r="L3" s="60"/>
    </row>
    <row r="4" spans="1:12" ht="13.5" customHeight="1" x14ac:dyDescent="0.25">
      <c r="A4" s="266" t="s">
        <v>22</v>
      </c>
      <c r="B4" s="266"/>
      <c r="C4" s="266"/>
      <c r="D4" s="266"/>
      <c r="E4" s="266"/>
      <c r="F4" s="266"/>
      <c r="G4" s="266"/>
      <c r="H4" s="396">
        <f>'Leden 2026'!H4</f>
        <v>0</v>
      </c>
      <c r="I4" s="396"/>
      <c r="J4" s="396"/>
      <c r="K4" s="60"/>
      <c r="L4" s="60"/>
    </row>
    <row r="5" spans="1:12" ht="13.5" customHeight="1" x14ac:dyDescent="0.2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</row>
    <row r="6" spans="1:12" ht="13.5" customHeight="1" x14ac:dyDescent="0.25">
      <c r="A6" s="324" t="s">
        <v>16</v>
      </c>
      <c r="B6" s="324"/>
      <c r="C6" s="324"/>
      <c r="D6" s="387">
        <f>'Leden 2026'!D6</f>
        <v>0</v>
      </c>
      <c r="E6" s="387"/>
      <c r="F6" s="326" t="s">
        <v>17</v>
      </c>
      <c r="G6" s="326"/>
      <c r="H6" s="387">
        <f>'Leden 2026'!H6</f>
        <v>0</v>
      </c>
      <c r="I6" s="387"/>
      <c r="J6" s="387"/>
      <c r="K6" s="60"/>
      <c r="L6" s="60"/>
    </row>
    <row r="7" spans="1:12" ht="13.5" customHeight="1" thickBot="1" x14ac:dyDescent="0.3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</row>
    <row r="8" spans="1:12" ht="13.5" customHeight="1" x14ac:dyDescent="0.25">
      <c r="A8" s="327" t="s">
        <v>6</v>
      </c>
      <c r="B8" s="328"/>
      <c r="C8" s="327" t="s">
        <v>7</v>
      </c>
      <c r="D8" s="392"/>
      <c r="E8" s="333" t="s">
        <v>8</v>
      </c>
      <c r="F8" s="335" t="s">
        <v>4</v>
      </c>
      <c r="G8" s="337" t="s">
        <v>0</v>
      </c>
      <c r="H8" s="392" t="s">
        <v>1</v>
      </c>
      <c r="I8" s="339"/>
      <c r="J8" s="339"/>
      <c r="K8" s="339"/>
      <c r="L8" s="340"/>
    </row>
    <row r="9" spans="1:12" ht="13.5" customHeight="1" thickBot="1" x14ac:dyDescent="0.3">
      <c r="A9" s="329"/>
      <c r="B9" s="330"/>
      <c r="C9" s="86" t="s">
        <v>2</v>
      </c>
      <c r="D9" s="95" t="s">
        <v>3</v>
      </c>
      <c r="E9" s="334"/>
      <c r="F9" s="336"/>
      <c r="G9" s="338"/>
      <c r="H9" s="422" t="str">
        <f>'Leden 2026'!H9</f>
        <v>HASÍK</v>
      </c>
      <c r="I9" s="423"/>
      <c r="J9" s="423"/>
      <c r="K9" s="423"/>
      <c r="L9" s="424"/>
    </row>
    <row r="10" spans="1:12" ht="13.5" customHeight="1" x14ac:dyDescent="0.25">
      <c r="A10" s="122" t="s">
        <v>12</v>
      </c>
      <c r="B10" s="107">
        <v>1</v>
      </c>
      <c r="C10" s="140"/>
      <c r="D10" s="141"/>
      <c r="E10" s="142">
        <f>(D10-C10+(D10&lt;C10))-0.0208333333333333*(IF((D10-C10+(D10&lt;C10))&gt;0.25,1,0)+IF((D10-C10+(D10&lt;C10))&gt;0.5,1,0)+IF((D10-C10+(D10&lt;C10))&gt;0.75,1,0))</f>
        <v>0</v>
      </c>
      <c r="F10" s="143"/>
      <c r="G10" s="144">
        <f>ABS((HOUR('Říjen 2026'!E10)+MINUTE('Říjen 2026'!E10)/60))*F10</f>
        <v>0</v>
      </c>
      <c r="H10" s="417"/>
      <c r="I10" s="417"/>
      <c r="J10" s="417"/>
      <c r="K10" s="417"/>
      <c r="L10" s="418"/>
    </row>
    <row r="11" spans="1:12" ht="13.5" customHeight="1" x14ac:dyDescent="0.25">
      <c r="A11" s="75" t="s">
        <v>13</v>
      </c>
      <c r="B11" s="83">
        <v>2</v>
      </c>
      <c r="C11" s="37"/>
      <c r="D11" s="38"/>
      <c r="E11" s="108">
        <f t="shared" ref="E11:E40" si="0">(D11-C11+(D11&lt;C11))-0.0208333333333333*(IF((D11-C11+(D11&lt;C11))&gt;0.25,1,0)+IF((D11-C11+(D11&lt;C11))&gt;0.5,1,0)+IF((D11-C11+(D11&lt;C11))&gt;0.75,1,0))</f>
        <v>0</v>
      </c>
      <c r="F11" s="41"/>
      <c r="G11" s="58">
        <f>ABS((HOUR('Říjen 2026'!E11)+MINUTE('Říjen 2026'!E11)/60))*F11</f>
        <v>0</v>
      </c>
      <c r="H11" s="346"/>
      <c r="I11" s="346"/>
      <c r="J11" s="346"/>
      <c r="K11" s="346"/>
      <c r="L11" s="347"/>
    </row>
    <row r="12" spans="1:12" ht="13.5" customHeight="1" x14ac:dyDescent="0.25">
      <c r="A12" s="174" t="s">
        <v>14</v>
      </c>
      <c r="B12" s="82">
        <v>3</v>
      </c>
      <c r="C12" s="39"/>
      <c r="D12" s="40"/>
      <c r="E12" s="94">
        <f t="shared" si="0"/>
        <v>0</v>
      </c>
      <c r="F12" s="42"/>
      <c r="G12" s="74">
        <f>ABS((HOUR('Říjen 2026'!E12)+MINUTE('Říjen 2026'!E12)/60))*F12</f>
        <v>0</v>
      </c>
      <c r="H12" s="348"/>
      <c r="I12" s="348"/>
      <c r="J12" s="348"/>
      <c r="K12" s="348"/>
      <c r="L12" s="349"/>
    </row>
    <row r="13" spans="1:12" ht="13.5" customHeight="1" x14ac:dyDescent="0.25">
      <c r="A13" s="174" t="s">
        <v>15</v>
      </c>
      <c r="B13" s="82">
        <v>4</v>
      </c>
      <c r="C13" s="39"/>
      <c r="D13" s="40"/>
      <c r="E13" s="94">
        <f t="shared" si="0"/>
        <v>0</v>
      </c>
      <c r="F13" s="42"/>
      <c r="G13" s="74">
        <f>ABS((HOUR('Říjen 2026'!E13)+MINUTE('Říjen 2026'!E13)/60))*F13</f>
        <v>0</v>
      </c>
      <c r="H13" s="348"/>
      <c r="I13" s="348"/>
      <c r="J13" s="348"/>
      <c r="K13" s="348"/>
      <c r="L13" s="349"/>
    </row>
    <row r="14" spans="1:12" ht="13.5" customHeight="1" x14ac:dyDescent="0.25">
      <c r="A14" s="164" t="s">
        <v>9</v>
      </c>
      <c r="B14" s="152">
        <v>5</v>
      </c>
      <c r="C14" s="153"/>
      <c r="D14" s="154"/>
      <c r="E14" s="163">
        <f t="shared" si="0"/>
        <v>0</v>
      </c>
      <c r="F14" s="156"/>
      <c r="G14" s="157">
        <f>ABS((HOUR('Říjen 2026'!E14)+MINUTE('Říjen 2026'!E14)/60))*F14</f>
        <v>0</v>
      </c>
      <c r="H14" s="350"/>
      <c r="I14" s="350"/>
      <c r="J14" s="350"/>
      <c r="K14" s="350"/>
      <c r="L14" s="351"/>
    </row>
    <row r="15" spans="1:12" ht="13.5" customHeight="1" x14ac:dyDescent="0.25">
      <c r="A15" s="76" t="s">
        <v>10</v>
      </c>
      <c r="B15" s="83">
        <v>6</v>
      </c>
      <c r="C15" s="37"/>
      <c r="D15" s="38"/>
      <c r="E15" s="108">
        <f t="shared" si="0"/>
        <v>0</v>
      </c>
      <c r="F15" s="41"/>
      <c r="G15" s="58">
        <f>ABS((HOUR('Říjen 2026'!E15)+MINUTE('Říjen 2026'!E15)/60))*F15</f>
        <v>0</v>
      </c>
      <c r="H15" s="346"/>
      <c r="I15" s="346"/>
      <c r="J15" s="346"/>
      <c r="K15" s="346"/>
      <c r="L15" s="347"/>
    </row>
    <row r="16" spans="1:12" ht="13.5" customHeight="1" x14ac:dyDescent="0.25">
      <c r="A16" s="76" t="s">
        <v>11</v>
      </c>
      <c r="B16" s="83">
        <v>7</v>
      </c>
      <c r="C16" s="37"/>
      <c r="D16" s="38"/>
      <c r="E16" s="108">
        <f t="shared" si="0"/>
        <v>0</v>
      </c>
      <c r="F16" s="41"/>
      <c r="G16" s="58">
        <f>ABS((HOUR('Říjen 2026'!E16)+MINUTE('Říjen 2026'!E16)/60))*F16</f>
        <v>0</v>
      </c>
      <c r="H16" s="346"/>
      <c r="I16" s="346"/>
      <c r="J16" s="346"/>
      <c r="K16" s="346"/>
      <c r="L16" s="347"/>
    </row>
    <row r="17" spans="1:12" ht="13.5" customHeight="1" x14ac:dyDescent="0.25">
      <c r="A17" s="76" t="s">
        <v>12</v>
      </c>
      <c r="B17" s="83">
        <v>8</v>
      </c>
      <c r="C17" s="37"/>
      <c r="D17" s="38"/>
      <c r="E17" s="108">
        <f t="shared" si="0"/>
        <v>0</v>
      </c>
      <c r="F17" s="41"/>
      <c r="G17" s="58">
        <f>ABS((HOUR('Říjen 2026'!E17)+MINUTE('Říjen 2026'!E17)/60))*F17</f>
        <v>0</v>
      </c>
      <c r="H17" s="346"/>
      <c r="I17" s="346"/>
      <c r="J17" s="346"/>
      <c r="K17" s="346"/>
      <c r="L17" s="347"/>
    </row>
    <row r="18" spans="1:12" ht="13.5" customHeight="1" x14ac:dyDescent="0.25">
      <c r="A18" s="75" t="s">
        <v>13</v>
      </c>
      <c r="B18" s="83">
        <v>9</v>
      </c>
      <c r="C18" s="37"/>
      <c r="D18" s="38"/>
      <c r="E18" s="108">
        <f t="shared" si="0"/>
        <v>0</v>
      </c>
      <c r="F18" s="41"/>
      <c r="G18" s="58">
        <f>ABS((HOUR('Říjen 2026'!E18)+MINUTE('Říjen 2026'!E18)/60))*F18</f>
        <v>0</v>
      </c>
      <c r="H18" s="346"/>
      <c r="I18" s="346"/>
      <c r="J18" s="346"/>
      <c r="K18" s="346"/>
      <c r="L18" s="347"/>
    </row>
    <row r="19" spans="1:12" ht="13.5" customHeight="1" x14ac:dyDescent="0.25">
      <c r="A19" s="174" t="s">
        <v>14</v>
      </c>
      <c r="B19" s="82">
        <v>10</v>
      </c>
      <c r="C19" s="39"/>
      <c r="D19" s="40"/>
      <c r="E19" s="94">
        <f t="shared" si="0"/>
        <v>0</v>
      </c>
      <c r="F19" s="42"/>
      <c r="G19" s="74">
        <f>ABS((HOUR('Říjen 2026'!E19)+MINUTE('Říjen 2026'!E19)/60))*F19</f>
        <v>0</v>
      </c>
      <c r="H19" s="348"/>
      <c r="I19" s="348"/>
      <c r="J19" s="348"/>
      <c r="K19" s="348"/>
      <c r="L19" s="349"/>
    </row>
    <row r="20" spans="1:12" ht="13.5" customHeight="1" x14ac:dyDescent="0.25">
      <c r="A20" s="174" t="s">
        <v>15</v>
      </c>
      <c r="B20" s="82">
        <v>11</v>
      </c>
      <c r="C20" s="39"/>
      <c r="D20" s="40"/>
      <c r="E20" s="94">
        <f t="shared" si="0"/>
        <v>0</v>
      </c>
      <c r="F20" s="42"/>
      <c r="G20" s="74">
        <f>ABS((HOUR('Říjen 2026'!E20)+MINUTE('Říjen 2026'!E20)/60))*F20</f>
        <v>0</v>
      </c>
      <c r="H20" s="348"/>
      <c r="I20" s="348"/>
      <c r="J20" s="348"/>
      <c r="K20" s="348"/>
      <c r="L20" s="349"/>
    </row>
    <row r="21" spans="1:12" ht="13.5" customHeight="1" x14ac:dyDescent="0.25">
      <c r="A21" s="164" t="s">
        <v>9</v>
      </c>
      <c r="B21" s="152">
        <v>12</v>
      </c>
      <c r="C21" s="153"/>
      <c r="D21" s="154"/>
      <c r="E21" s="163">
        <f t="shared" si="0"/>
        <v>0</v>
      </c>
      <c r="F21" s="156"/>
      <c r="G21" s="157">
        <f>ABS((HOUR('Říjen 2026'!E21)+MINUTE('Říjen 2026'!E21)/60))*F21</f>
        <v>0</v>
      </c>
      <c r="H21" s="350"/>
      <c r="I21" s="350"/>
      <c r="J21" s="350"/>
      <c r="K21" s="350"/>
      <c r="L21" s="351"/>
    </row>
    <row r="22" spans="1:12" ht="13.5" customHeight="1" x14ac:dyDescent="0.25">
      <c r="A22" s="76" t="s">
        <v>10</v>
      </c>
      <c r="B22" s="83">
        <v>13</v>
      </c>
      <c r="C22" s="37"/>
      <c r="D22" s="38"/>
      <c r="E22" s="108">
        <f t="shared" si="0"/>
        <v>0</v>
      </c>
      <c r="F22" s="41"/>
      <c r="G22" s="58">
        <f>ABS((HOUR('Říjen 2026'!E22)+MINUTE('Říjen 2026'!E22)/60))*F22</f>
        <v>0</v>
      </c>
      <c r="H22" s="346"/>
      <c r="I22" s="346"/>
      <c r="J22" s="346"/>
      <c r="K22" s="346"/>
      <c r="L22" s="347"/>
    </row>
    <row r="23" spans="1:12" ht="13.5" customHeight="1" x14ac:dyDescent="0.25">
      <c r="A23" s="76" t="s">
        <v>11</v>
      </c>
      <c r="B23" s="83">
        <v>14</v>
      </c>
      <c r="C23" s="37"/>
      <c r="D23" s="38"/>
      <c r="E23" s="108">
        <f t="shared" si="0"/>
        <v>0</v>
      </c>
      <c r="F23" s="41"/>
      <c r="G23" s="58">
        <f>ABS((HOUR('Říjen 2026'!E23)+MINUTE('Říjen 2026'!E23)/60))*F23</f>
        <v>0</v>
      </c>
      <c r="H23" s="346"/>
      <c r="I23" s="346"/>
      <c r="J23" s="346"/>
      <c r="K23" s="346"/>
      <c r="L23" s="347"/>
    </row>
    <row r="24" spans="1:12" ht="13.5" customHeight="1" x14ac:dyDescent="0.25">
      <c r="A24" s="76" t="s">
        <v>12</v>
      </c>
      <c r="B24" s="83">
        <v>15</v>
      </c>
      <c r="C24" s="37"/>
      <c r="D24" s="38"/>
      <c r="E24" s="108">
        <f t="shared" si="0"/>
        <v>0</v>
      </c>
      <c r="F24" s="41"/>
      <c r="G24" s="58">
        <f>ABS((HOUR('Říjen 2026'!E24)+MINUTE('Říjen 2026'!E24)/60))*F24</f>
        <v>0</v>
      </c>
      <c r="H24" s="346"/>
      <c r="I24" s="346"/>
      <c r="J24" s="346"/>
      <c r="K24" s="346"/>
      <c r="L24" s="347"/>
    </row>
    <row r="25" spans="1:12" ht="13.5" customHeight="1" x14ac:dyDescent="0.25">
      <c r="A25" s="75" t="s">
        <v>13</v>
      </c>
      <c r="B25" s="83">
        <v>16</v>
      </c>
      <c r="C25" s="37"/>
      <c r="D25" s="38"/>
      <c r="E25" s="108">
        <f t="shared" si="0"/>
        <v>0</v>
      </c>
      <c r="F25" s="41"/>
      <c r="G25" s="58">
        <f>ABS((HOUR('Říjen 2026'!E25)+MINUTE('Říjen 2026'!E25)/60))*F25</f>
        <v>0</v>
      </c>
      <c r="H25" s="346"/>
      <c r="I25" s="346"/>
      <c r="J25" s="346"/>
      <c r="K25" s="346"/>
      <c r="L25" s="347"/>
    </row>
    <row r="26" spans="1:12" ht="13.5" customHeight="1" x14ac:dyDescent="0.25">
      <c r="A26" s="174" t="s">
        <v>14</v>
      </c>
      <c r="B26" s="82">
        <v>17</v>
      </c>
      <c r="C26" s="39"/>
      <c r="D26" s="40"/>
      <c r="E26" s="94">
        <f t="shared" si="0"/>
        <v>0</v>
      </c>
      <c r="F26" s="42"/>
      <c r="G26" s="74">
        <f>ABS((HOUR('Říjen 2026'!E26)+MINUTE('Říjen 2026'!E26)/60))*F26</f>
        <v>0</v>
      </c>
      <c r="H26" s="348"/>
      <c r="I26" s="348"/>
      <c r="J26" s="348"/>
      <c r="K26" s="348"/>
      <c r="L26" s="349"/>
    </row>
    <row r="27" spans="1:12" ht="13.5" customHeight="1" x14ac:dyDescent="0.25">
      <c r="A27" s="174" t="s">
        <v>15</v>
      </c>
      <c r="B27" s="82">
        <v>18</v>
      </c>
      <c r="C27" s="39"/>
      <c r="D27" s="40"/>
      <c r="E27" s="94">
        <f t="shared" si="0"/>
        <v>0</v>
      </c>
      <c r="F27" s="42"/>
      <c r="G27" s="74">
        <f>ABS((HOUR('Říjen 2026'!E27)+MINUTE('Říjen 2026'!E27)/60))*F27</f>
        <v>0</v>
      </c>
      <c r="H27" s="348"/>
      <c r="I27" s="348"/>
      <c r="J27" s="348"/>
      <c r="K27" s="348"/>
      <c r="L27" s="349"/>
    </row>
    <row r="28" spans="1:12" ht="13.5" customHeight="1" x14ac:dyDescent="0.25">
      <c r="A28" s="164" t="s">
        <v>9</v>
      </c>
      <c r="B28" s="152">
        <v>19</v>
      </c>
      <c r="C28" s="153"/>
      <c r="D28" s="154"/>
      <c r="E28" s="163">
        <f t="shared" si="0"/>
        <v>0</v>
      </c>
      <c r="F28" s="156"/>
      <c r="G28" s="157">
        <f>ABS((HOUR('Říjen 2026'!E28)+MINUTE('Říjen 2026'!E28)/60))*F28</f>
        <v>0</v>
      </c>
      <c r="H28" s="350"/>
      <c r="I28" s="350"/>
      <c r="J28" s="350"/>
      <c r="K28" s="350"/>
      <c r="L28" s="351"/>
    </row>
    <row r="29" spans="1:12" ht="13.5" customHeight="1" x14ac:dyDescent="0.25">
      <c r="A29" s="76" t="s">
        <v>10</v>
      </c>
      <c r="B29" s="83">
        <v>20</v>
      </c>
      <c r="C29" s="37"/>
      <c r="D29" s="38"/>
      <c r="E29" s="108">
        <f t="shared" si="0"/>
        <v>0</v>
      </c>
      <c r="F29" s="41"/>
      <c r="G29" s="58">
        <f>ABS((HOUR('Říjen 2026'!E29)+MINUTE('Říjen 2026'!E29)/60))*F29</f>
        <v>0</v>
      </c>
      <c r="H29" s="346"/>
      <c r="I29" s="346"/>
      <c r="J29" s="346"/>
      <c r="K29" s="346"/>
      <c r="L29" s="347"/>
    </row>
    <row r="30" spans="1:12" ht="13.5" customHeight="1" x14ac:dyDescent="0.25">
      <c r="A30" s="76" t="s">
        <v>11</v>
      </c>
      <c r="B30" s="83">
        <v>21</v>
      </c>
      <c r="C30" s="37"/>
      <c r="D30" s="38"/>
      <c r="E30" s="108">
        <f t="shared" si="0"/>
        <v>0</v>
      </c>
      <c r="F30" s="41"/>
      <c r="G30" s="58">
        <f>ABS((HOUR('Říjen 2026'!E30)+MINUTE('Říjen 2026'!E30)/60))*F30</f>
        <v>0</v>
      </c>
      <c r="H30" s="346"/>
      <c r="I30" s="346"/>
      <c r="J30" s="346"/>
      <c r="K30" s="346"/>
      <c r="L30" s="347"/>
    </row>
    <row r="31" spans="1:12" ht="13.5" customHeight="1" x14ac:dyDescent="0.25">
      <c r="A31" s="76" t="s">
        <v>12</v>
      </c>
      <c r="B31" s="83">
        <v>22</v>
      </c>
      <c r="C31" s="37"/>
      <c r="D31" s="38"/>
      <c r="E31" s="108">
        <f t="shared" si="0"/>
        <v>0</v>
      </c>
      <c r="F31" s="41"/>
      <c r="G31" s="58">
        <f>ABS((HOUR('Říjen 2026'!E31)+MINUTE('Říjen 2026'!E31)/60))*F31</f>
        <v>0</v>
      </c>
      <c r="H31" s="346"/>
      <c r="I31" s="346"/>
      <c r="J31" s="346"/>
      <c r="K31" s="346"/>
      <c r="L31" s="347"/>
    </row>
    <row r="32" spans="1:12" ht="13.5" customHeight="1" x14ac:dyDescent="0.25">
      <c r="A32" s="75" t="s">
        <v>50</v>
      </c>
      <c r="B32" s="83">
        <v>23</v>
      </c>
      <c r="C32" s="37"/>
      <c r="D32" s="38"/>
      <c r="E32" s="108">
        <f t="shared" si="0"/>
        <v>0</v>
      </c>
      <c r="F32" s="41"/>
      <c r="G32" s="58">
        <f>ABS((HOUR('Říjen 2026'!E32)+MINUTE('Říjen 2026'!E32)/60))*F32</f>
        <v>0</v>
      </c>
      <c r="H32" s="346"/>
      <c r="I32" s="346"/>
      <c r="J32" s="346"/>
      <c r="K32" s="346"/>
      <c r="L32" s="347"/>
    </row>
    <row r="33" spans="1:12" ht="13.5" customHeight="1" x14ac:dyDescent="0.25">
      <c r="A33" s="174" t="s">
        <v>14</v>
      </c>
      <c r="B33" s="82">
        <v>24</v>
      </c>
      <c r="C33" s="39"/>
      <c r="D33" s="40"/>
      <c r="E33" s="94">
        <f t="shared" si="0"/>
        <v>0</v>
      </c>
      <c r="F33" s="42"/>
      <c r="G33" s="74">
        <f>ABS((HOUR('Říjen 2026'!E33)+MINUTE('Říjen 2026'!E33)/60))*F33</f>
        <v>0</v>
      </c>
      <c r="H33" s="348"/>
      <c r="I33" s="348"/>
      <c r="J33" s="348"/>
      <c r="K33" s="348"/>
      <c r="L33" s="349"/>
    </row>
    <row r="34" spans="1:12" ht="13.5" customHeight="1" x14ac:dyDescent="0.25">
      <c r="A34" s="174" t="s">
        <v>15</v>
      </c>
      <c r="B34" s="82">
        <v>25</v>
      </c>
      <c r="C34" s="39"/>
      <c r="D34" s="40"/>
      <c r="E34" s="94">
        <f t="shared" si="0"/>
        <v>0</v>
      </c>
      <c r="F34" s="42"/>
      <c r="G34" s="74">
        <f>ABS((HOUR('Říjen 2026'!E34)+MINUTE('Říjen 2026'!E34)/60))*F34</f>
        <v>0</v>
      </c>
      <c r="H34" s="348"/>
      <c r="I34" s="348"/>
      <c r="J34" s="348"/>
      <c r="K34" s="348"/>
      <c r="L34" s="349"/>
    </row>
    <row r="35" spans="1:12" ht="13.5" customHeight="1" x14ac:dyDescent="0.25">
      <c r="A35" s="164" t="s">
        <v>9</v>
      </c>
      <c r="B35" s="152">
        <v>26</v>
      </c>
      <c r="C35" s="153"/>
      <c r="D35" s="154"/>
      <c r="E35" s="163">
        <f t="shared" si="0"/>
        <v>0</v>
      </c>
      <c r="F35" s="156"/>
      <c r="G35" s="157">
        <f>ABS((HOUR('Říjen 2026'!E35)+MINUTE('Říjen 2026'!E35)/60))*F35</f>
        <v>0</v>
      </c>
      <c r="H35" s="350"/>
      <c r="I35" s="350"/>
      <c r="J35" s="350"/>
      <c r="K35" s="350"/>
      <c r="L35" s="351"/>
    </row>
    <row r="36" spans="1:12" ht="13.5" customHeight="1" x14ac:dyDescent="0.25">
      <c r="A36" s="76" t="s">
        <v>10</v>
      </c>
      <c r="B36" s="83">
        <v>27</v>
      </c>
      <c r="C36" s="37"/>
      <c r="D36" s="38"/>
      <c r="E36" s="108">
        <f t="shared" si="0"/>
        <v>0</v>
      </c>
      <c r="F36" s="41"/>
      <c r="G36" s="58">
        <f>ABS((HOUR('Říjen 2026'!E36)+MINUTE('Říjen 2026'!E36)/60))*F36</f>
        <v>0</v>
      </c>
      <c r="H36" s="346"/>
      <c r="I36" s="346"/>
      <c r="J36" s="346"/>
      <c r="K36" s="346"/>
      <c r="L36" s="347"/>
    </row>
    <row r="37" spans="1:12" ht="13.5" customHeight="1" x14ac:dyDescent="0.25">
      <c r="A37" s="199" t="s">
        <v>11</v>
      </c>
      <c r="B37" s="133">
        <v>28</v>
      </c>
      <c r="C37" s="126"/>
      <c r="D37" s="127"/>
      <c r="E37" s="134">
        <f t="shared" si="0"/>
        <v>0</v>
      </c>
      <c r="F37" s="129"/>
      <c r="G37" s="130">
        <f>ABS((HOUR('Říjen 2026'!E37)+MINUTE('Říjen 2026'!E37)/60))*F37</f>
        <v>0</v>
      </c>
      <c r="H37" s="415"/>
      <c r="I37" s="415"/>
      <c r="J37" s="415"/>
      <c r="K37" s="415"/>
      <c r="L37" s="416"/>
    </row>
    <row r="38" spans="1:12" ht="13.5" customHeight="1" x14ac:dyDescent="0.25">
      <c r="A38" s="76" t="s">
        <v>12</v>
      </c>
      <c r="B38" s="83">
        <v>29</v>
      </c>
      <c r="C38" s="37"/>
      <c r="D38" s="38"/>
      <c r="E38" s="108">
        <f t="shared" si="0"/>
        <v>0</v>
      </c>
      <c r="F38" s="41"/>
      <c r="G38" s="58">
        <f>ABS((HOUR('Říjen 2026'!E38)+MINUTE('Říjen 2026'!E38)/60))*F38</f>
        <v>0</v>
      </c>
      <c r="H38" s="346"/>
      <c r="I38" s="346"/>
      <c r="J38" s="346"/>
      <c r="K38" s="346"/>
      <c r="L38" s="347"/>
    </row>
    <row r="39" spans="1:12" ht="13.5" customHeight="1" x14ac:dyDescent="0.25">
      <c r="A39" s="109" t="s">
        <v>13</v>
      </c>
      <c r="B39" s="83">
        <v>30</v>
      </c>
      <c r="C39" s="37"/>
      <c r="D39" s="38"/>
      <c r="E39" s="108">
        <f t="shared" si="0"/>
        <v>0</v>
      </c>
      <c r="F39" s="41"/>
      <c r="G39" s="58">
        <f>ABS((HOUR('Říjen 2026'!E39)+MINUTE('Říjen 2026'!E39)/60))*F39</f>
        <v>0</v>
      </c>
      <c r="H39" s="346"/>
      <c r="I39" s="346"/>
      <c r="J39" s="346"/>
      <c r="K39" s="346"/>
      <c r="L39" s="347"/>
    </row>
    <row r="40" spans="1:12" ht="13.5" customHeight="1" thickBot="1" x14ac:dyDescent="0.3">
      <c r="A40" s="161" t="s">
        <v>14</v>
      </c>
      <c r="B40" s="84">
        <v>31</v>
      </c>
      <c r="C40" s="73"/>
      <c r="D40" s="43"/>
      <c r="E40" s="196">
        <f t="shared" si="0"/>
        <v>0</v>
      </c>
      <c r="F40" s="44"/>
      <c r="G40" s="85">
        <f>ABS((HOUR('Říjen 2026'!E40)+MINUTE('Říjen 2026'!E40)/60))*F40</f>
        <v>0</v>
      </c>
      <c r="H40" s="361"/>
      <c r="I40" s="361"/>
      <c r="J40" s="361"/>
      <c r="K40" s="361"/>
      <c r="L40" s="362"/>
    </row>
    <row r="41" spans="1:12" ht="13.5" customHeight="1" thickBot="1" x14ac:dyDescent="0.3">
      <c r="A41" s="352" t="s">
        <v>5</v>
      </c>
      <c r="B41" s="380"/>
      <c r="C41" s="353"/>
      <c r="D41" s="354"/>
      <c r="E41" s="6">
        <f>E10+E11+E12+E13+E14+E15+E16+E17+E18+E19+E20+E21+E22+E23+E24+E25+E26+E27+E28+E29+E30+E31+E32+E33+E34+E35+E36+E37+E38+E39+E40</f>
        <v>0</v>
      </c>
      <c r="F41" s="61"/>
      <c r="G41" s="1">
        <f>G10+G11+G12+G13+G14+G15+G16+G17+G18+G19+G20+G21+G22+G23+G24+G25+G26+G27+G28+G29+G30+G31+G32+G33+G34+G35+G36+G37+G38+G39+G40</f>
        <v>0</v>
      </c>
      <c r="H41" s="366" t="s">
        <v>45</v>
      </c>
      <c r="I41" s="367"/>
      <c r="J41" s="368"/>
      <c r="K41" s="369"/>
      <c r="L41" s="370"/>
    </row>
    <row r="42" spans="1:12" ht="13.5" customHeight="1" thickBot="1" x14ac:dyDescent="0.3">
      <c r="A42" s="379" t="s">
        <v>43</v>
      </c>
      <c r="B42" s="380"/>
      <c r="C42" s="380"/>
      <c r="D42" s="381"/>
      <c r="E42" s="8">
        <f>E41+'Leden 2026'!E41+'Únor 2026'!E38+'Březen 2026'!E41+'Duben 2026'!E40+'Květen 2026'!E41+'Červen 2026'!E40+'Červenec 2026'!E41+'Srpen 2026'!E41+'Září 2026'!E40</f>
        <v>0</v>
      </c>
      <c r="H42" s="359" t="s">
        <v>46</v>
      </c>
      <c r="I42" s="360"/>
      <c r="J42" s="401">
        <f>'Leden 2026'!J42</f>
        <v>0</v>
      </c>
      <c r="K42" s="402"/>
      <c r="L42" s="403"/>
    </row>
    <row r="43" spans="1:12" ht="13.5" customHeight="1" thickBot="1" x14ac:dyDescent="0.4">
      <c r="A43" s="382"/>
      <c r="B43" s="382"/>
      <c r="C43" s="383"/>
      <c r="D43" s="383"/>
      <c r="E43" s="64"/>
      <c r="F43" s="400"/>
      <c r="G43" s="400"/>
      <c r="H43" s="357" t="s">
        <v>47</v>
      </c>
      <c r="I43" s="358"/>
      <c r="J43" s="363"/>
      <c r="K43" s="364"/>
      <c r="L43" s="365"/>
    </row>
    <row r="44" spans="1:12" ht="13.5" customHeight="1" x14ac:dyDescent="0.25">
      <c r="A44" s="61"/>
      <c r="B44" s="61"/>
      <c r="C44" s="61"/>
      <c r="D44" s="61"/>
      <c r="E44" s="2"/>
      <c r="F44" s="2"/>
      <c r="G44" s="2"/>
      <c r="H44" s="2"/>
      <c r="I44" s="2"/>
      <c r="J44" s="2"/>
      <c r="K44" s="2"/>
      <c r="L44" s="65"/>
    </row>
    <row r="45" spans="1:12" ht="13.5" customHeight="1" x14ac:dyDescent="0.25">
      <c r="A45" s="374" t="s">
        <v>19</v>
      </c>
      <c r="B45" s="374"/>
      <c r="C45" s="374"/>
      <c r="D45" s="375"/>
      <c r="E45" s="375"/>
      <c r="F45" s="375"/>
      <c r="G45" s="375"/>
      <c r="H45" s="375"/>
      <c r="I45" s="376" t="s">
        <v>32</v>
      </c>
      <c r="J45" s="376"/>
      <c r="K45" s="376"/>
      <c r="L45" s="66"/>
    </row>
    <row r="46" spans="1:12" ht="13.5" customHeight="1" x14ac:dyDescent="0.25">
      <c r="A46" s="67" t="s">
        <v>33</v>
      </c>
      <c r="B46" s="67"/>
      <c r="C46" s="377"/>
      <c r="D46" s="377"/>
      <c r="E46" s="377"/>
      <c r="F46" s="376" t="s">
        <v>20</v>
      </c>
      <c r="G46" s="376"/>
      <c r="H46" s="376"/>
      <c r="I46" s="376"/>
      <c r="J46" s="378"/>
      <c r="K46" s="378"/>
      <c r="L46" s="68" t="s">
        <v>23</v>
      </c>
    </row>
    <row r="47" spans="1:12" ht="13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3.5" customHeight="1" x14ac:dyDescent="0.25">
      <c r="A48" s="67" t="s">
        <v>24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</row>
    <row r="49" spans="1:12" ht="13.5" customHeight="1" x14ac:dyDescent="0.25">
      <c r="A49" s="67" t="s">
        <v>34</v>
      </c>
      <c r="B49" s="67"/>
      <c r="C49" s="67"/>
      <c r="D49" s="67"/>
      <c r="E49" s="67"/>
      <c r="F49" s="2"/>
      <c r="G49" s="2"/>
      <c r="H49" s="2"/>
      <c r="I49" s="2"/>
      <c r="J49" s="2"/>
      <c r="K49" s="2"/>
      <c r="L49" s="2"/>
    </row>
    <row r="50" spans="1:12" ht="13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3.5" customHeight="1" x14ac:dyDescent="0.25">
      <c r="A51" s="384" t="s">
        <v>48</v>
      </c>
      <c r="B51" s="384"/>
      <c r="C51" s="384"/>
      <c r="D51" s="384"/>
      <c r="E51" s="384"/>
      <c r="F51" s="384"/>
      <c r="G51" s="384"/>
      <c r="H51" s="384"/>
      <c r="I51" s="384"/>
      <c r="J51" s="384"/>
      <c r="K51" s="384"/>
      <c r="L51" s="2"/>
    </row>
    <row r="52" spans="1:12" ht="13.5" customHeight="1" x14ac:dyDescent="0.25">
      <c r="A52" s="374" t="s">
        <v>49</v>
      </c>
      <c r="B52" s="374"/>
      <c r="C52" s="374"/>
      <c r="D52" s="2"/>
      <c r="E52" s="2"/>
      <c r="F52" s="2"/>
      <c r="G52" s="2"/>
      <c r="H52" s="2"/>
      <c r="I52" s="2"/>
      <c r="J52" s="2"/>
      <c r="K52" s="2"/>
      <c r="L52" s="2"/>
    </row>
    <row r="53" spans="1:12" ht="13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69" t="s">
        <v>25</v>
      </c>
      <c r="B54" s="404" t="str">
        <f>'Leden 2026'!B54</f>
        <v>Ostravě</v>
      </c>
      <c r="C54" s="404"/>
      <c r="D54" s="59" t="s">
        <v>26</v>
      </c>
      <c r="E54" s="81"/>
      <c r="F54" s="405">
        <f>'Leden 2026'!F54</f>
        <v>0</v>
      </c>
      <c r="G54" s="405"/>
      <c r="H54" s="405"/>
      <c r="I54" s="405"/>
      <c r="J54" s="405"/>
      <c r="K54" s="405"/>
    </row>
    <row r="55" spans="1:12" x14ac:dyDescent="0.25">
      <c r="F55" s="385" t="s">
        <v>27</v>
      </c>
      <c r="G55" s="385"/>
      <c r="H55" s="385"/>
      <c r="I55" s="385"/>
      <c r="J55" s="385"/>
      <c r="K55" s="385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2" t="s">
        <v>42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2" t="s">
        <v>28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5">
      <c r="A60" s="319" t="s">
        <v>6</v>
      </c>
      <c r="B60" s="319"/>
      <c r="C60" s="270"/>
      <c r="D60" s="270"/>
      <c r="F60" s="406">
        <f>'Leden 2026'!F60</f>
        <v>0</v>
      </c>
      <c r="G60" s="406"/>
      <c r="H60" s="406"/>
      <c r="I60" s="406"/>
      <c r="J60" s="406"/>
      <c r="K60" s="406"/>
      <c r="L60" s="2"/>
    </row>
    <row r="61" spans="1:12" x14ac:dyDescent="0.25">
      <c r="F61" s="386" t="s">
        <v>29</v>
      </c>
      <c r="G61" s="386"/>
      <c r="H61" s="386"/>
      <c r="I61" s="386"/>
      <c r="J61" s="386"/>
      <c r="K61" s="386"/>
    </row>
    <row r="62" spans="1:1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25">
      <c r="A63" s="319" t="s">
        <v>6</v>
      </c>
      <c r="B63" s="319"/>
      <c r="C63" s="270"/>
      <c r="D63" s="270"/>
      <c r="F63" s="406" t="str">
        <f>'Leden 2026'!F63</f>
        <v>Ing. Martin Nekula, MBA</v>
      </c>
      <c r="G63" s="406"/>
      <c r="H63" s="406"/>
      <c r="I63" s="406"/>
      <c r="J63" s="406"/>
      <c r="K63" s="406"/>
    </row>
    <row r="64" spans="1:12" x14ac:dyDescent="0.25">
      <c r="F64" s="386" t="s">
        <v>31</v>
      </c>
      <c r="G64" s="386"/>
      <c r="H64" s="386"/>
      <c r="I64" s="386"/>
      <c r="J64" s="386"/>
      <c r="K64" s="386"/>
    </row>
    <row r="65" spans="1:12" x14ac:dyDescent="0.25">
      <c r="H65" s="10"/>
      <c r="I65" s="10"/>
      <c r="J65" s="10"/>
      <c r="K65" s="10"/>
      <c r="L65" s="10"/>
    </row>
    <row r="66" spans="1:12" x14ac:dyDescent="0.25">
      <c r="A66" s="319" t="s">
        <v>6</v>
      </c>
      <c r="B66" s="319"/>
      <c r="C66" s="270"/>
      <c r="D66" s="270"/>
      <c r="F66" s="405" t="str">
        <f>'Leden 2026'!F66</f>
        <v>Bc. Daniela Budinová</v>
      </c>
      <c r="G66" s="405"/>
      <c r="H66" s="405"/>
      <c r="I66" s="405"/>
      <c r="J66" s="405"/>
      <c r="K66" s="405"/>
      <c r="L66" s="2"/>
    </row>
    <row r="67" spans="1:12" x14ac:dyDescent="0.25">
      <c r="F67" s="386" t="s">
        <v>30</v>
      </c>
      <c r="G67" s="386"/>
      <c r="H67" s="386"/>
      <c r="I67" s="386"/>
      <c r="J67" s="386"/>
      <c r="K67" s="386"/>
    </row>
    <row r="68" spans="1:1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7.25" x14ac:dyDescent="0.25">
      <c r="A69" s="2" t="s">
        <v>35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</sheetData>
  <sheetProtection password="DDBC" sheet="1" formatCells="0" selectLockedCells="1"/>
  <mergeCells count="82">
    <mergeCell ref="F67:K67"/>
    <mergeCell ref="B54:C54"/>
    <mergeCell ref="F55:K55"/>
    <mergeCell ref="C63:D63"/>
    <mergeCell ref="C66:D66"/>
    <mergeCell ref="F66:K66"/>
    <mergeCell ref="F63:K63"/>
    <mergeCell ref="F61:K61"/>
    <mergeCell ref="F64:K64"/>
    <mergeCell ref="A63:B63"/>
    <mergeCell ref="A66:B66"/>
    <mergeCell ref="A51:K51"/>
    <mergeCell ref="A52:C52"/>
    <mergeCell ref="C60:D60"/>
    <mergeCell ref="J42:L42"/>
    <mergeCell ref="A45:C45"/>
    <mergeCell ref="D45:H45"/>
    <mergeCell ref="I45:K45"/>
    <mergeCell ref="C46:E46"/>
    <mergeCell ref="F46:I46"/>
    <mergeCell ref="J46:K46"/>
    <mergeCell ref="F60:K60"/>
    <mergeCell ref="F54:K54"/>
    <mergeCell ref="A60:B60"/>
    <mergeCell ref="H24:L24"/>
    <mergeCell ref="H14:L14"/>
    <mergeCell ref="H15:L15"/>
    <mergeCell ref="H16:L16"/>
    <mergeCell ref="H17:L17"/>
    <mergeCell ref="H18:L18"/>
    <mergeCell ref="H19:L19"/>
    <mergeCell ref="H20:L20"/>
    <mergeCell ref="H21:L21"/>
    <mergeCell ref="H22:L22"/>
    <mergeCell ref="H23:L23"/>
    <mergeCell ref="H4:J4"/>
    <mergeCell ref="H10:L10"/>
    <mergeCell ref="H11:L11"/>
    <mergeCell ref="H12:L12"/>
    <mergeCell ref="H13:L13"/>
    <mergeCell ref="E1:F1"/>
    <mergeCell ref="G1:H1"/>
    <mergeCell ref="A3:G3"/>
    <mergeCell ref="H3:J3"/>
    <mergeCell ref="A8:B9"/>
    <mergeCell ref="C8:D8"/>
    <mergeCell ref="E8:E9"/>
    <mergeCell ref="F8:F9"/>
    <mergeCell ref="G8:G9"/>
    <mergeCell ref="H8:L8"/>
    <mergeCell ref="H9:L9"/>
    <mergeCell ref="A6:C6"/>
    <mergeCell ref="D6:E6"/>
    <mergeCell ref="F6:G6"/>
    <mergeCell ref="H6:J6"/>
    <mergeCell ref="A4:G4"/>
    <mergeCell ref="H25:L25"/>
    <mergeCell ref="H26:L26"/>
    <mergeCell ref="H27:L27"/>
    <mergeCell ref="H28:L28"/>
    <mergeCell ref="H29:L29"/>
    <mergeCell ref="H30:L30"/>
    <mergeCell ref="H31:L31"/>
    <mergeCell ref="H32:L32"/>
    <mergeCell ref="H33:L33"/>
    <mergeCell ref="H34:L34"/>
    <mergeCell ref="H36:L36"/>
    <mergeCell ref="H37:L37"/>
    <mergeCell ref="H35:L35"/>
    <mergeCell ref="A43:B43"/>
    <mergeCell ref="C43:D43"/>
    <mergeCell ref="F43:G43"/>
    <mergeCell ref="H43:I43"/>
    <mergeCell ref="J43:L43"/>
    <mergeCell ref="A42:D42"/>
    <mergeCell ref="H38:L38"/>
    <mergeCell ref="H39:L39"/>
    <mergeCell ref="H40:L40"/>
    <mergeCell ref="A41:D41"/>
    <mergeCell ref="H41:I41"/>
    <mergeCell ref="H42:I42"/>
    <mergeCell ref="J41:L41"/>
  </mergeCells>
  <pageMargins left="0.19685039370078741" right="0.19685039370078741" top="0.19685039370078741" bottom="0.19685039370078741" header="0.31496062992125984" footer="0.31496062992125984"/>
  <pageSetup paperSize="9" scale="86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3">
    <pageSetUpPr fitToPage="1"/>
  </sheetPr>
  <dimension ref="A1:L68"/>
  <sheetViews>
    <sheetView zoomScaleNormal="100" workbookViewId="0">
      <selection activeCell="J42" sqref="J42:L42"/>
    </sheetView>
  </sheetViews>
  <sheetFormatPr defaultColWidth="9.140625" defaultRowHeight="15" x14ac:dyDescent="0.25"/>
  <cols>
    <col min="1" max="1" width="4.28515625" style="3" customWidth="1"/>
    <col min="2" max="4" width="6.42578125" style="3" customWidth="1"/>
    <col min="5" max="7" width="13.42578125" style="3" customWidth="1"/>
    <col min="8" max="11" width="8.42578125" style="3" customWidth="1"/>
    <col min="12" max="12" width="0.7109375" style="3" customWidth="1"/>
    <col min="13" max="16384" width="9.140625" style="2"/>
  </cols>
  <sheetData>
    <row r="1" spans="1:12" ht="18.75" x14ac:dyDescent="0.3">
      <c r="E1" s="321" t="s">
        <v>18</v>
      </c>
      <c r="F1" s="321"/>
      <c r="G1" s="322" t="s">
        <v>67</v>
      </c>
      <c r="H1" s="322"/>
      <c r="I1" s="59"/>
    </row>
    <row r="2" spans="1:12" ht="13.5" customHeight="1" x14ac:dyDescent="0.25">
      <c r="L2" s="78"/>
    </row>
    <row r="3" spans="1:12" ht="13.5" customHeight="1" x14ac:dyDescent="0.25">
      <c r="A3" s="323" t="s">
        <v>51</v>
      </c>
      <c r="B3" s="323"/>
      <c r="C3" s="323"/>
      <c r="D3" s="323"/>
      <c r="E3" s="323"/>
      <c r="F3" s="323"/>
      <c r="G3" s="323"/>
      <c r="H3" s="397">
        <f>'Leden 2026'!H3</f>
        <v>0</v>
      </c>
      <c r="I3" s="397"/>
      <c r="J3" s="397"/>
      <c r="K3" s="60"/>
      <c r="L3" s="60"/>
    </row>
    <row r="4" spans="1:12" ht="13.5" customHeight="1" x14ac:dyDescent="0.25">
      <c r="A4" s="266" t="s">
        <v>22</v>
      </c>
      <c r="B4" s="266"/>
      <c r="C4" s="266"/>
      <c r="D4" s="266"/>
      <c r="E4" s="266"/>
      <c r="F4" s="266"/>
      <c r="G4" s="266"/>
      <c r="H4" s="396">
        <f>'Leden 2026'!H4</f>
        <v>0</v>
      </c>
      <c r="I4" s="396"/>
      <c r="J4" s="396"/>
      <c r="K4" s="60"/>
      <c r="L4" s="60"/>
    </row>
    <row r="5" spans="1:12" ht="13.5" customHeight="1" x14ac:dyDescent="0.2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</row>
    <row r="6" spans="1:12" ht="13.5" customHeight="1" x14ac:dyDescent="0.25">
      <c r="A6" s="324" t="s">
        <v>16</v>
      </c>
      <c r="B6" s="324"/>
      <c r="C6" s="324"/>
      <c r="D6" s="387">
        <f>'Leden 2026'!D6</f>
        <v>0</v>
      </c>
      <c r="E6" s="387"/>
      <c r="F6" s="326" t="s">
        <v>17</v>
      </c>
      <c r="G6" s="326"/>
      <c r="H6" s="387">
        <f>'Leden 2026'!H6</f>
        <v>0</v>
      </c>
      <c r="I6" s="387"/>
      <c r="J6" s="387"/>
      <c r="K6" s="60"/>
      <c r="L6" s="60"/>
    </row>
    <row r="7" spans="1:12" ht="13.5" customHeight="1" thickBot="1" x14ac:dyDescent="0.3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</row>
    <row r="8" spans="1:12" ht="13.5" customHeight="1" x14ac:dyDescent="0.25">
      <c r="A8" s="327" t="s">
        <v>6</v>
      </c>
      <c r="B8" s="328"/>
      <c r="C8" s="331" t="s">
        <v>7</v>
      </c>
      <c r="D8" s="332"/>
      <c r="E8" s="333" t="s">
        <v>8</v>
      </c>
      <c r="F8" s="335" t="s">
        <v>4</v>
      </c>
      <c r="G8" s="337" t="s">
        <v>0</v>
      </c>
      <c r="H8" s="392" t="s">
        <v>1</v>
      </c>
      <c r="I8" s="339"/>
      <c r="J8" s="339"/>
      <c r="K8" s="339"/>
      <c r="L8" s="340"/>
    </row>
    <row r="9" spans="1:12" ht="13.5" customHeight="1" thickBot="1" x14ac:dyDescent="0.3">
      <c r="A9" s="329"/>
      <c r="B9" s="330"/>
      <c r="C9" s="71" t="s">
        <v>2</v>
      </c>
      <c r="D9" s="72" t="s">
        <v>3</v>
      </c>
      <c r="E9" s="389"/>
      <c r="F9" s="390"/>
      <c r="G9" s="391"/>
      <c r="H9" s="393" t="str">
        <f>'Leden 2026'!H9</f>
        <v>HASÍK</v>
      </c>
      <c r="I9" s="419"/>
      <c r="J9" s="419"/>
      <c r="K9" s="419"/>
      <c r="L9" s="395"/>
    </row>
    <row r="10" spans="1:12" ht="13.5" customHeight="1" x14ac:dyDescent="0.25">
      <c r="A10" s="226" t="s">
        <v>15</v>
      </c>
      <c r="B10" s="82">
        <v>1</v>
      </c>
      <c r="C10" s="216"/>
      <c r="D10" s="217"/>
      <c r="E10" s="218">
        <f>(D10-C10+(D10&lt;C10))-0.0208333333333333*(IF((D10-C10+(D10&lt;C10))&gt;0.25,1,0)+IF((D10-C10+(D10&lt;C10))&gt;0.5,1,0)+IF((D10-C10+(D10&lt;C10))&gt;0.75,1,0))</f>
        <v>0</v>
      </c>
      <c r="F10" s="219"/>
      <c r="G10" s="220">
        <f>ABS((HOUR('Listopad 2026'!E10)+MINUTE('Listopad 2026'!E10)/60))*F10</f>
        <v>0</v>
      </c>
      <c r="H10" s="433"/>
      <c r="I10" s="433"/>
      <c r="J10" s="433"/>
      <c r="K10" s="433"/>
      <c r="L10" s="434"/>
    </row>
    <row r="11" spans="1:12" ht="13.5" customHeight="1" x14ac:dyDescent="0.25">
      <c r="A11" s="164" t="s">
        <v>9</v>
      </c>
      <c r="B11" s="152">
        <v>2</v>
      </c>
      <c r="C11" s="153"/>
      <c r="D11" s="154"/>
      <c r="E11" s="155">
        <f t="shared" ref="E11:E39" si="0">(D11-C11+(D11&lt;C11))-0.0208333333333333*(IF((D11-C11+(D11&lt;C11))&gt;0.25,1,0)+IF((D11-C11+(D11&lt;C11))&gt;0.5,1,0)+IF((D11-C11+(D11&lt;C11))&gt;0.75,1,0))</f>
        <v>0</v>
      </c>
      <c r="F11" s="156"/>
      <c r="G11" s="157">
        <f>ABS((HOUR('Listopad 2026'!E11)+MINUTE('Listopad 2026'!E11)/60))*F11</f>
        <v>0</v>
      </c>
      <c r="H11" s="350"/>
      <c r="I11" s="350"/>
      <c r="J11" s="350"/>
      <c r="K11" s="350"/>
      <c r="L11" s="351"/>
    </row>
    <row r="12" spans="1:12" ht="13.5" customHeight="1" x14ac:dyDescent="0.25">
      <c r="A12" s="76" t="s">
        <v>10</v>
      </c>
      <c r="B12" s="83">
        <v>3</v>
      </c>
      <c r="C12" s="37"/>
      <c r="D12" s="38"/>
      <c r="E12" s="155">
        <f t="shared" si="0"/>
        <v>0</v>
      </c>
      <c r="F12" s="41"/>
      <c r="G12" s="58">
        <f>ABS((HOUR('Listopad 2026'!E12)+MINUTE('Listopad 2026'!E12)/60))*F12</f>
        <v>0</v>
      </c>
      <c r="H12" s="346"/>
      <c r="I12" s="346"/>
      <c r="J12" s="346"/>
      <c r="K12" s="346"/>
      <c r="L12" s="347"/>
    </row>
    <row r="13" spans="1:12" ht="13.5" customHeight="1" x14ac:dyDescent="0.25">
      <c r="A13" s="76" t="s">
        <v>11</v>
      </c>
      <c r="B13" s="83">
        <v>4</v>
      </c>
      <c r="C13" s="37"/>
      <c r="D13" s="38"/>
      <c r="E13" s="155">
        <f t="shared" si="0"/>
        <v>0</v>
      </c>
      <c r="F13" s="41"/>
      <c r="G13" s="58">
        <f>ABS((HOUR('Listopad 2026'!E13)+MINUTE('Listopad 2026'!E13)/60))*F13</f>
        <v>0</v>
      </c>
      <c r="H13" s="346"/>
      <c r="I13" s="346"/>
      <c r="J13" s="346"/>
      <c r="K13" s="346"/>
      <c r="L13" s="347"/>
    </row>
    <row r="14" spans="1:12" ht="13.5" customHeight="1" x14ac:dyDescent="0.25">
      <c r="A14" s="76" t="s">
        <v>12</v>
      </c>
      <c r="B14" s="83">
        <v>5</v>
      </c>
      <c r="C14" s="37"/>
      <c r="D14" s="38"/>
      <c r="E14" s="155">
        <f t="shared" si="0"/>
        <v>0</v>
      </c>
      <c r="F14" s="41"/>
      <c r="G14" s="58">
        <f>ABS((HOUR('Listopad 2026'!E14)+MINUTE('Listopad 2026'!E14)/60))*F14</f>
        <v>0</v>
      </c>
      <c r="H14" s="346"/>
      <c r="I14" s="346"/>
      <c r="J14" s="346"/>
      <c r="K14" s="346"/>
      <c r="L14" s="347"/>
    </row>
    <row r="15" spans="1:12" ht="13.5" customHeight="1" x14ac:dyDescent="0.25">
      <c r="A15" s="75" t="s">
        <v>13</v>
      </c>
      <c r="B15" s="83">
        <v>6</v>
      </c>
      <c r="C15" s="37"/>
      <c r="D15" s="38"/>
      <c r="E15" s="155">
        <f t="shared" si="0"/>
        <v>0</v>
      </c>
      <c r="F15" s="41"/>
      <c r="G15" s="58">
        <f>ABS((HOUR('Listopad 2026'!E15)+MINUTE('Listopad 2026'!E15)/60))*F15</f>
        <v>0</v>
      </c>
      <c r="H15" s="346"/>
      <c r="I15" s="346"/>
      <c r="J15" s="346"/>
      <c r="K15" s="346"/>
      <c r="L15" s="347"/>
    </row>
    <row r="16" spans="1:12" ht="13.5" customHeight="1" x14ac:dyDescent="0.25">
      <c r="A16" s="174" t="s">
        <v>14</v>
      </c>
      <c r="B16" s="82">
        <v>7</v>
      </c>
      <c r="C16" s="39"/>
      <c r="D16" s="40"/>
      <c r="E16" s="56">
        <f t="shared" si="0"/>
        <v>0</v>
      </c>
      <c r="F16" s="42"/>
      <c r="G16" s="74">
        <f>ABS((HOUR('Listopad 2026'!E16)+MINUTE('Listopad 2026'!E16)/60))*F16</f>
        <v>0</v>
      </c>
      <c r="H16" s="348"/>
      <c r="I16" s="348"/>
      <c r="J16" s="348"/>
      <c r="K16" s="348"/>
      <c r="L16" s="349"/>
    </row>
    <row r="17" spans="1:12" ht="13.5" customHeight="1" x14ac:dyDescent="0.25">
      <c r="A17" s="174" t="s">
        <v>15</v>
      </c>
      <c r="B17" s="82">
        <v>8</v>
      </c>
      <c r="C17" s="39"/>
      <c r="D17" s="40"/>
      <c r="E17" s="56">
        <f t="shared" si="0"/>
        <v>0</v>
      </c>
      <c r="F17" s="42"/>
      <c r="G17" s="74">
        <f>ABS((HOUR('Listopad 2026'!E17)+MINUTE('Listopad 2026'!E17)/60))*F17</f>
        <v>0</v>
      </c>
      <c r="H17" s="348"/>
      <c r="I17" s="348"/>
      <c r="J17" s="348"/>
      <c r="K17" s="348"/>
      <c r="L17" s="349"/>
    </row>
    <row r="18" spans="1:12" ht="13.5" customHeight="1" x14ac:dyDescent="0.25">
      <c r="A18" s="164" t="s">
        <v>9</v>
      </c>
      <c r="B18" s="152">
        <v>9</v>
      </c>
      <c r="C18" s="153"/>
      <c r="D18" s="154"/>
      <c r="E18" s="155">
        <f t="shared" si="0"/>
        <v>0</v>
      </c>
      <c r="F18" s="156"/>
      <c r="G18" s="157">
        <f>ABS((HOUR('Listopad 2026'!E18)+MINUTE('Listopad 2026'!E18)/60))*F18</f>
        <v>0</v>
      </c>
      <c r="H18" s="350"/>
      <c r="I18" s="350"/>
      <c r="J18" s="350"/>
      <c r="K18" s="350"/>
      <c r="L18" s="351"/>
    </row>
    <row r="19" spans="1:12" ht="13.5" customHeight="1" x14ac:dyDescent="0.25">
      <c r="A19" s="76" t="s">
        <v>10</v>
      </c>
      <c r="B19" s="83">
        <v>10</v>
      </c>
      <c r="C19" s="37"/>
      <c r="D19" s="38"/>
      <c r="E19" s="155">
        <f t="shared" si="0"/>
        <v>0</v>
      </c>
      <c r="F19" s="41"/>
      <c r="G19" s="58">
        <f>ABS((HOUR('Listopad 2026'!E19)+MINUTE('Listopad 2026'!E19)/60))*F19</f>
        <v>0</v>
      </c>
      <c r="H19" s="346"/>
      <c r="I19" s="346"/>
      <c r="J19" s="346"/>
      <c r="K19" s="346"/>
      <c r="L19" s="347"/>
    </row>
    <row r="20" spans="1:12" ht="13.5" customHeight="1" x14ac:dyDescent="0.25">
      <c r="A20" s="76" t="s">
        <v>11</v>
      </c>
      <c r="B20" s="83">
        <v>11</v>
      </c>
      <c r="C20" s="37"/>
      <c r="D20" s="38"/>
      <c r="E20" s="155">
        <f t="shared" si="0"/>
        <v>0</v>
      </c>
      <c r="F20" s="41"/>
      <c r="G20" s="58">
        <f>ABS((HOUR('Listopad 2026'!E20)+MINUTE('Listopad 2026'!E20)/60))*F20</f>
        <v>0</v>
      </c>
      <c r="H20" s="346"/>
      <c r="I20" s="346"/>
      <c r="J20" s="346"/>
      <c r="K20" s="346"/>
      <c r="L20" s="347"/>
    </row>
    <row r="21" spans="1:12" ht="13.5" customHeight="1" x14ac:dyDescent="0.25">
      <c r="A21" s="76" t="s">
        <v>12</v>
      </c>
      <c r="B21" s="83">
        <v>12</v>
      </c>
      <c r="C21" s="37"/>
      <c r="D21" s="38"/>
      <c r="E21" s="155">
        <f t="shared" si="0"/>
        <v>0</v>
      </c>
      <c r="F21" s="41"/>
      <c r="G21" s="58">
        <f>ABS((HOUR('Listopad 2026'!E21)+MINUTE('Listopad 2026'!E21)/60))*F21</f>
        <v>0</v>
      </c>
      <c r="H21" s="346"/>
      <c r="I21" s="346"/>
      <c r="J21" s="346"/>
      <c r="K21" s="346"/>
      <c r="L21" s="347"/>
    </row>
    <row r="22" spans="1:12" ht="13.5" customHeight="1" x14ac:dyDescent="0.25">
      <c r="A22" s="75" t="s">
        <v>13</v>
      </c>
      <c r="B22" s="83">
        <v>13</v>
      </c>
      <c r="C22" s="37"/>
      <c r="D22" s="38"/>
      <c r="E22" s="155">
        <f t="shared" si="0"/>
        <v>0</v>
      </c>
      <c r="F22" s="41"/>
      <c r="G22" s="58">
        <f>ABS((HOUR('Listopad 2026'!E22)+MINUTE('Listopad 2026'!E22)/60))*F22</f>
        <v>0</v>
      </c>
      <c r="H22" s="346"/>
      <c r="I22" s="346"/>
      <c r="J22" s="346"/>
      <c r="K22" s="346"/>
      <c r="L22" s="347"/>
    </row>
    <row r="23" spans="1:12" ht="13.5" customHeight="1" x14ac:dyDescent="0.25">
      <c r="A23" s="214" t="s">
        <v>14</v>
      </c>
      <c r="B23" s="82">
        <v>14</v>
      </c>
      <c r="C23" s="39"/>
      <c r="D23" s="40"/>
      <c r="E23" s="56">
        <f t="shared" si="0"/>
        <v>0</v>
      </c>
      <c r="F23" s="42"/>
      <c r="G23" s="74">
        <f>ABS((HOUR('Listopad 2026'!E23)+MINUTE('Listopad 2026'!E23)/60))*F23</f>
        <v>0</v>
      </c>
      <c r="H23" s="348"/>
      <c r="I23" s="348"/>
      <c r="J23" s="348"/>
      <c r="K23" s="348"/>
      <c r="L23" s="349"/>
    </row>
    <row r="24" spans="1:12" ht="13.5" customHeight="1" x14ac:dyDescent="0.25">
      <c r="A24" s="174" t="s">
        <v>15</v>
      </c>
      <c r="B24" s="82">
        <v>15</v>
      </c>
      <c r="C24" s="39"/>
      <c r="D24" s="40"/>
      <c r="E24" s="56">
        <f t="shared" si="0"/>
        <v>0</v>
      </c>
      <c r="F24" s="42"/>
      <c r="G24" s="74">
        <f>ABS((HOUR('Listopad 2026'!E24)+MINUTE('Listopad 2026'!E24)/60))*F24</f>
        <v>0</v>
      </c>
      <c r="H24" s="348"/>
      <c r="I24" s="348"/>
      <c r="J24" s="348"/>
      <c r="K24" s="348"/>
      <c r="L24" s="349"/>
    </row>
    <row r="25" spans="1:12" ht="13.5" customHeight="1" x14ac:dyDescent="0.25">
      <c r="A25" s="164" t="s">
        <v>9</v>
      </c>
      <c r="B25" s="152">
        <v>16</v>
      </c>
      <c r="C25" s="153"/>
      <c r="D25" s="154"/>
      <c r="E25" s="155">
        <f t="shared" si="0"/>
        <v>0</v>
      </c>
      <c r="F25" s="156"/>
      <c r="G25" s="157">
        <f>ABS((HOUR('Listopad 2026'!E25)+MINUTE('Listopad 2026'!E25)/60))*F25</f>
        <v>0</v>
      </c>
      <c r="H25" s="350"/>
      <c r="I25" s="350"/>
      <c r="J25" s="350"/>
      <c r="K25" s="350"/>
      <c r="L25" s="351"/>
    </row>
    <row r="26" spans="1:12" ht="13.5" customHeight="1" x14ac:dyDescent="0.25">
      <c r="A26" s="215" t="s">
        <v>10</v>
      </c>
      <c r="B26" s="97">
        <v>17</v>
      </c>
      <c r="C26" s="98"/>
      <c r="D26" s="99"/>
      <c r="E26" s="56">
        <f t="shared" si="0"/>
        <v>0</v>
      </c>
      <c r="F26" s="100"/>
      <c r="G26" s="101">
        <f>ABS((HOUR('Listopad 2026'!E26)+MINUTE('Listopad 2026'!E26)/60))*F26</f>
        <v>0</v>
      </c>
      <c r="H26" s="429"/>
      <c r="I26" s="429"/>
      <c r="J26" s="429"/>
      <c r="K26" s="429"/>
      <c r="L26" s="430"/>
    </row>
    <row r="27" spans="1:12" ht="13.5" customHeight="1" x14ac:dyDescent="0.25">
      <c r="A27" s="76" t="s">
        <v>11</v>
      </c>
      <c r="B27" s="83">
        <v>18</v>
      </c>
      <c r="C27" s="37"/>
      <c r="D27" s="38"/>
      <c r="E27" s="155">
        <f t="shared" si="0"/>
        <v>0</v>
      </c>
      <c r="F27" s="41"/>
      <c r="G27" s="58">
        <f>ABS((HOUR('Listopad 2026'!E27)+MINUTE('Listopad 2026'!E27)/60))*F27</f>
        <v>0</v>
      </c>
      <c r="H27" s="346"/>
      <c r="I27" s="346"/>
      <c r="J27" s="346"/>
      <c r="K27" s="346"/>
      <c r="L27" s="347"/>
    </row>
    <row r="28" spans="1:12" ht="13.5" customHeight="1" x14ac:dyDescent="0.25">
      <c r="A28" s="76" t="s">
        <v>12</v>
      </c>
      <c r="B28" s="83">
        <v>19</v>
      </c>
      <c r="C28" s="37"/>
      <c r="D28" s="38"/>
      <c r="E28" s="155">
        <f t="shared" si="0"/>
        <v>0</v>
      </c>
      <c r="F28" s="41"/>
      <c r="G28" s="58">
        <f>ABS((HOUR('Listopad 2026'!E28)+MINUTE('Listopad 2026'!E28)/60))*F28</f>
        <v>0</v>
      </c>
      <c r="H28" s="346"/>
      <c r="I28" s="346"/>
      <c r="J28" s="346"/>
      <c r="K28" s="346"/>
      <c r="L28" s="347"/>
    </row>
    <row r="29" spans="1:12" ht="13.5" customHeight="1" x14ac:dyDescent="0.25">
      <c r="A29" s="75" t="s">
        <v>13</v>
      </c>
      <c r="B29" s="83">
        <v>20</v>
      </c>
      <c r="C29" s="37"/>
      <c r="D29" s="38"/>
      <c r="E29" s="155">
        <f t="shared" si="0"/>
        <v>0</v>
      </c>
      <c r="F29" s="41"/>
      <c r="G29" s="58">
        <f>ABS((HOUR('Listopad 2026'!E29)+MINUTE('Listopad 2026'!E29)/60))*F29</f>
        <v>0</v>
      </c>
      <c r="H29" s="346"/>
      <c r="I29" s="346"/>
      <c r="J29" s="346"/>
      <c r="K29" s="346"/>
      <c r="L29" s="347"/>
    </row>
    <row r="30" spans="1:12" ht="13.5" customHeight="1" x14ac:dyDescent="0.25">
      <c r="A30" s="174" t="s">
        <v>14</v>
      </c>
      <c r="B30" s="82">
        <v>21</v>
      </c>
      <c r="C30" s="39"/>
      <c r="D30" s="40"/>
      <c r="E30" s="56">
        <f t="shared" si="0"/>
        <v>0</v>
      </c>
      <c r="F30" s="42"/>
      <c r="G30" s="74">
        <f>ABS((HOUR('Listopad 2026'!E30)+MINUTE('Listopad 2026'!E30)/60))*F30</f>
        <v>0</v>
      </c>
      <c r="H30" s="348"/>
      <c r="I30" s="348"/>
      <c r="J30" s="348"/>
      <c r="K30" s="348"/>
      <c r="L30" s="349"/>
    </row>
    <row r="31" spans="1:12" ht="13.5" customHeight="1" x14ac:dyDescent="0.25">
      <c r="A31" s="174" t="s">
        <v>15</v>
      </c>
      <c r="B31" s="82">
        <v>22</v>
      </c>
      <c r="C31" s="39"/>
      <c r="D31" s="40"/>
      <c r="E31" s="56">
        <f t="shared" si="0"/>
        <v>0</v>
      </c>
      <c r="F31" s="42"/>
      <c r="G31" s="74">
        <f>ABS((HOUR('Listopad 2026'!E31)+MINUTE('Listopad 2026'!E31)/60))*F31</f>
        <v>0</v>
      </c>
      <c r="H31" s="348"/>
      <c r="I31" s="348"/>
      <c r="J31" s="348"/>
      <c r="K31" s="348"/>
      <c r="L31" s="349"/>
    </row>
    <row r="32" spans="1:12" ht="13.5" customHeight="1" x14ac:dyDescent="0.25">
      <c r="A32" s="164" t="s">
        <v>9</v>
      </c>
      <c r="B32" s="152">
        <v>23</v>
      </c>
      <c r="C32" s="153"/>
      <c r="D32" s="154"/>
      <c r="E32" s="155">
        <f t="shared" si="0"/>
        <v>0</v>
      </c>
      <c r="F32" s="156"/>
      <c r="G32" s="157">
        <f>ABS((HOUR('Listopad 2026'!E32)+MINUTE('Listopad 2026'!E32)/60))*F32</f>
        <v>0</v>
      </c>
      <c r="H32" s="350"/>
      <c r="I32" s="350"/>
      <c r="J32" s="350"/>
      <c r="K32" s="350"/>
      <c r="L32" s="351"/>
    </row>
    <row r="33" spans="1:12" ht="13.5" customHeight="1" x14ac:dyDescent="0.25">
      <c r="A33" s="76" t="s">
        <v>10</v>
      </c>
      <c r="B33" s="83">
        <v>24</v>
      </c>
      <c r="C33" s="37"/>
      <c r="D33" s="38"/>
      <c r="E33" s="155">
        <f t="shared" si="0"/>
        <v>0</v>
      </c>
      <c r="F33" s="41"/>
      <c r="G33" s="58">
        <f>ABS((HOUR('Listopad 2026'!E33)+MINUTE('Listopad 2026'!E33)/60))*F33</f>
        <v>0</v>
      </c>
      <c r="H33" s="346"/>
      <c r="I33" s="346"/>
      <c r="J33" s="346"/>
      <c r="K33" s="346"/>
      <c r="L33" s="347"/>
    </row>
    <row r="34" spans="1:12" ht="13.5" customHeight="1" x14ac:dyDescent="0.25">
      <c r="A34" s="75" t="s">
        <v>11</v>
      </c>
      <c r="B34" s="83">
        <v>25</v>
      </c>
      <c r="C34" s="37"/>
      <c r="D34" s="38"/>
      <c r="E34" s="155">
        <f t="shared" si="0"/>
        <v>0</v>
      </c>
      <c r="F34" s="41"/>
      <c r="G34" s="58">
        <f>ABS((HOUR('Listopad 2026'!E34)+MINUTE('Listopad 2026'!E34)/60))*F34</f>
        <v>0</v>
      </c>
      <c r="H34" s="346"/>
      <c r="I34" s="346"/>
      <c r="J34" s="346"/>
      <c r="K34" s="346"/>
      <c r="L34" s="347"/>
    </row>
    <row r="35" spans="1:12" ht="13.5" customHeight="1" x14ac:dyDescent="0.25">
      <c r="A35" s="76" t="s">
        <v>12</v>
      </c>
      <c r="B35" s="83">
        <v>26</v>
      </c>
      <c r="C35" s="37"/>
      <c r="D35" s="38"/>
      <c r="E35" s="155">
        <f t="shared" si="0"/>
        <v>0</v>
      </c>
      <c r="F35" s="41"/>
      <c r="G35" s="58">
        <f>ABS((HOUR('Listopad 2026'!E35)+MINUTE('Listopad 2026'!E35)/60))*F35</f>
        <v>0</v>
      </c>
      <c r="H35" s="346"/>
      <c r="I35" s="346"/>
      <c r="J35" s="346"/>
      <c r="K35" s="346"/>
      <c r="L35" s="347"/>
    </row>
    <row r="36" spans="1:12" ht="13.5" customHeight="1" x14ac:dyDescent="0.25">
      <c r="A36" s="76" t="s">
        <v>13</v>
      </c>
      <c r="B36" s="83">
        <v>27</v>
      </c>
      <c r="C36" s="37"/>
      <c r="D36" s="38"/>
      <c r="E36" s="155">
        <f t="shared" si="0"/>
        <v>0</v>
      </c>
      <c r="F36" s="41"/>
      <c r="G36" s="58">
        <f>ABS((HOUR('Listopad 2026'!E36)+MINUTE('Listopad 2026'!E36)/60))*F36</f>
        <v>0</v>
      </c>
      <c r="H36" s="346"/>
      <c r="I36" s="346"/>
      <c r="J36" s="346"/>
      <c r="K36" s="346"/>
      <c r="L36" s="347"/>
    </row>
    <row r="37" spans="1:12" ht="13.5" customHeight="1" x14ac:dyDescent="0.25">
      <c r="A37" s="174" t="s">
        <v>14</v>
      </c>
      <c r="B37" s="82">
        <v>28</v>
      </c>
      <c r="C37" s="39"/>
      <c r="D37" s="40"/>
      <c r="E37" s="56">
        <f t="shared" si="0"/>
        <v>0</v>
      </c>
      <c r="F37" s="42"/>
      <c r="G37" s="74">
        <f>ABS((HOUR('Listopad 2026'!E37)+MINUTE('Listopad 2026'!E37)/60))*F37</f>
        <v>0</v>
      </c>
      <c r="H37" s="348"/>
      <c r="I37" s="348"/>
      <c r="J37" s="348"/>
      <c r="K37" s="348"/>
      <c r="L37" s="349"/>
    </row>
    <row r="38" spans="1:12" ht="13.5" customHeight="1" x14ac:dyDescent="0.25">
      <c r="A38" s="159" t="s">
        <v>15</v>
      </c>
      <c r="B38" s="82">
        <v>29</v>
      </c>
      <c r="C38" s="39"/>
      <c r="D38" s="40"/>
      <c r="E38" s="56">
        <f t="shared" si="0"/>
        <v>0</v>
      </c>
      <c r="F38" s="42"/>
      <c r="G38" s="74">
        <f>ABS((HOUR('Listopad 2026'!E38)+MINUTE('Listopad 2026'!E38)/60))*F38</f>
        <v>0</v>
      </c>
      <c r="H38" s="348"/>
      <c r="I38" s="348"/>
      <c r="J38" s="348"/>
      <c r="K38" s="348"/>
      <c r="L38" s="349"/>
    </row>
    <row r="39" spans="1:12" ht="13.5" customHeight="1" thickBot="1" x14ac:dyDescent="0.3">
      <c r="A39" s="158" t="s">
        <v>9</v>
      </c>
      <c r="B39" s="221">
        <v>30</v>
      </c>
      <c r="C39" s="222"/>
      <c r="D39" s="223"/>
      <c r="E39" s="189">
        <f t="shared" si="0"/>
        <v>0</v>
      </c>
      <c r="F39" s="224"/>
      <c r="G39" s="225">
        <f>ABS((HOUR('Listopad 2026'!E39)+MINUTE('Listopad 2026'!E39)/60))*F39</f>
        <v>0</v>
      </c>
      <c r="H39" s="431"/>
      <c r="I39" s="431"/>
      <c r="J39" s="431"/>
      <c r="K39" s="431"/>
      <c r="L39" s="432"/>
    </row>
    <row r="40" spans="1:12" ht="13.5" customHeight="1" thickBot="1" x14ac:dyDescent="0.3">
      <c r="A40" s="352" t="s">
        <v>5</v>
      </c>
      <c r="B40" s="380"/>
      <c r="C40" s="353"/>
      <c r="D40" s="354"/>
      <c r="E40" s="6">
        <f>E10+E11+E12+E13+E14+E15+E16+E17+E18+E19+E20+E21+E22+E23+E24+E25+E26+E27+E28+E29+E30+E31+E32+E33+E34+E35+E36+E37+E38+E39</f>
        <v>0</v>
      </c>
      <c r="F40" s="61"/>
      <c r="G40" s="1">
        <f>G10+G11+G12+G13+G14+G15+G16+G17+G18+G19+G20+G21+G22+G23+G24+G25+G26+G27+G28+G29+G30+G31+G32+G33+G34+G35+G36+G37+G38+G39</f>
        <v>0</v>
      </c>
      <c r="H40" s="366" t="s">
        <v>45</v>
      </c>
      <c r="I40" s="367"/>
      <c r="J40" s="368"/>
      <c r="K40" s="369"/>
      <c r="L40" s="370"/>
    </row>
    <row r="41" spans="1:12" ht="13.5" customHeight="1" thickBot="1" x14ac:dyDescent="0.3">
      <c r="A41" s="379" t="s">
        <v>43</v>
      </c>
      <c r="B41" s="380"/>
      <c r="C41" s="380"/>
      <c r="D41" s="381"/>
      <c r="E41" s="8">
        <f>E40+'Leden 2026'!E41+'Únor 2026'!E38+'Březen 2026'!E41+'Duben 2026'!E40+'Květen 2026'!E41+'Červen 2026'!E40+'Červenec 2026'!E41+'Srpen 2026'!E41+'Září 2026'!E40+'Říjen 2026'!E41</f>
        <v>0</v>
      </c>
      <c r="H41" s="359" t="s">
        <v>46</v>
      </c>
      <c r="I41" s="360"/>
      <c r="J41" s="401">
        <f>'Leden 2026'!J42</f>
        <v>0</v>
      </c>
      <c r="K41" s="402"/>
      <c r="L41" s="403"/>
    </row>
    <row r="42" spans="1:12" ht="13.5" customHeight="1" thickBot="1" x14ac:dyDescent="0.4">
      <c r="A42" s="382"/>
      <c r="B42" s="382"/>
      <c r="C42" s="383"/>
      <c r="D42" s="383"/>
      <c r="E42" s="64"/>
      <c r="F42" s="400"/>
      <c r="G42" s="400"/>
      <c r="H42" s="357" t="s">
        <v>47</v>
      </c>
      <c r="I42" s="358"/>
      <c r="J42" s="363"/>
      <c r="K42" s="364"/>
      <c r="L42" s="365"/>
    </row>
    <row r="43" spans="1:12" ht="13.5" customHeight="1" x14ac:dyDescent="0.25">
      <c r="A43" s="61"/>
      <c r="B43" s="61"/>
      <c r="C43" s="61"/>
      <c r="D43" s="61"/>
      <c r="E43" s="2"/>
      <c r="F43" s="2"/>
      <c r="G43" s="2"/>
      <c r="H43" s="2"/>
      <c r="I43" s="2"/>
      <c r="J43" s="2"/>
      <c r="K43" s="2"/>
      <c r="L43" s="65"/>
    </row>
    <row r="44" spans="1:12" ht="13.5" customHeight="1" x14ac:dyDescent="0.25">
      <c r="A44" s="374" t="s">
        <v>19</v>
      </c>
      <c r="B44" s="374"/>
      <c r="C44" s="374"/>
      <c r="D44" s="375"/>
      <c r="E44" s="375"/>
      <c r="F44" s="375"/>
      <c r="G44" s="375"/>
      <c r="H44" s="375"/>
      <c r="I44" s="376" t="s">
        <v>32</v>
      </c>
      <c r="J44" s="376"/>
      <c r="K44" s="376"/>
      <c r="L44" s="66"/>
    </row>
    <row r="45" spans="1:12" ht="13.5" customHeight="1" x14ac:dyDescent="0.25">
      <c r="A45" s="67" t="s">
        <v>33</v>
      </c>
      <c r="B45" s="67"/>
      <c r="C45" s="377"/>
      <c r="D45" s="377"/>
      <c r="E45" s="377"/>
      <c r="F45" s="376" t="s">
        <v>20</v>
      </c>
      <c r="G45" s="376"/>
      <c r="H45" s="376"/>
      <c r="I45" s="376"/>
      <c r="J45" s="378"/>
      <c r="K45" s="378"/>
      <c r="L45" s="68" t="s">
        <v>23</v>
      </c>
    </row>
    <row r="46" spans="1:12" ht="13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3.5" customHeight="1" x14ac:dyDescent="0.25">
      <c r="A47" s="67" t="s">
        <v>24</v>
      </c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</row>
    <row r="48" spans="1:12" ht="13.5" customHeight="1" x14ac:dyDescent="0.25">
      <c r="A48" s="67" t="s">
        <v>34</v>
      </c>
      <c r="B48" s="67"/>
      <c r="C48" s="67"/>
      <c r="D48" s="67"/>
      <c r="E48" s="67"/>
      <c r="F48" s="2"/>
      <c r="G48" s="2"/>
      <c r="H48" s="2"/>
      <c r="I48" s="2"/>
      <c r="J48" s="2"/>
      <c r="K48" s="2"/>
      <c r="L48" s="2"/>
    </row>
    <row r="49" spans="1:12" ht="13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3.5" customHeight="1" x14ac:dyDescent="0.25">
      <c r="A50" s="384" t="s">
        <v>48</v>
      </c>
      <c r="B50" s="384"/>
      <c r="C50" s="384"/>
      <c r="D50" s="384"/>
      <c r="E50" s="384"/>
      <c r="F50" s="384"/>
      <c r="G50" s="384"/>
      <c r="H50" s="384"/>
      <c r="I50" s="384"/>
      <c r="J50" s="384"/>
      <c r="K50" s="384"/>
      <c r="L50" s="2"/>
    </row>
    <row r="51" spans="1:12" ht="13.5" customHeight="1" x14ac:dyDescent="0.25">
      <c r="A51" s="374" t="s">
        <v>49</v>
      </c>
      <c r="B51" s="374"/>
      <c r="C51" s="374"/>
      <c r="D51" s="2"/>
      <c r="E51" s="2"/>
      <c r="F51" s="2"/>
      <c r="G51" s="2"/>
      <c r="H51" s="2"/>
      <c r="I51" s="2"/>
      <c r="J51" s="2"/>
      <c r="K51" s="2"/>
      <c r="L51" s="2"/>
    </row>
    <row r="52" spans="1:12" ht="13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69" t="s">
        <v>25</v>
      </c>
      <c r="B53" s="404" t="str">
        <f>'Leden 2026'!B54</f>
        <v>Ostravě</v>
      </c>
      <c r="C53" s="404"/>
      <c r="D53" s="59" t="s">
        <v>26</v>
      </c>
      <c r="E53" s="81"/>
      <c r="F53" s="405">
        <f>'Leden 2026'!F54</f>
        <v>0</v>
      </c>
      <c r="G53" s="405"/>
      <c r="H53" s="405"/>
      <c r="I53" s="405"/>
      <c r="J53" s="405"/>
      <c r="K53" s="405"/>
    </row>
    <row r="54" spans="1:12" x14ac:dyDescent="0.25">
      <c r="F54" s="385" t="s">
        <v>27</v>
      </c>
      <c r="G54" s="385"/>
      <c r="H54" s="385"/>
      <c r="I54" s="385"/>
      <c r="J54" s="385"/>
      <c r="K54" s="385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 t="s">
        <v>42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2" t="s">
        <v>28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319" t="s">
        <v>6</v>
      </c>
      <c r="B59" s="319"/>
      <c r="C59" s="270"/>
      <c r="D59" s="270"/>
      <c r="F59" s="406">
        <f>'Leden 2026'!F60</f>
        <v>0</v>
      </c>
      <c r="G59" s="406"/>
      <c r="H59" s="406"/>
      <c r="I59" s="406"/>
      <c r="J59" s="406"/>
      <c r="K59" s="406"/>
      <c r="L59" s="2"/>
    </row>
    <row r="60" spans="1:12" x14ac:dyDescent="0.25">
      <c r="F60" s="386" t="s">
        <v>29</v>
      </c>
      <c r="G60" s="386"/>
      <c r="H60" s="386"/>
      <c r="I60" s="386"/>
      <c r="J60" s="386"/>
      <c r="K60" s="386"/>
    </row>
    <row r="61" spans="1:1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25">
      <c r="A62" s="319" t="s">
        <v>6</v>
      </c>
      <c r="B62" s="319"/>
      <c r="C62" s="270"/>
      <c r="D62" s="270"/>
      <c r="F62" s="406" t="str">
        <f>'Leden 2026'!F63</f>
        <v>Ing. Martin Nekula, MBA</v>
      </c>
      <c r="G62" s="406"/>
      <c r="H62" s="406"/>
      <c r="I62" s="406"/>
      <c r="J62" s="406"/>
      <c r="K62" s="406"/>
    </row>
    <row r="63" spans="1:12" x14ac:dyDescent="0.25">
      <c r="F63" s="386" t="s">
        <v>31</v>
      </c>
      <c r="G63" s="386"/>
      <c r="H63" s="386"/>
      <c r="I63" s="386"/>
      <c r="J63" s="386"/>
      <c r="K63" s="386"/>
    </row>
    <row r="64" spans="1:12" x14ac:dyDescent="0.25">
      <c r="H64" s="10"/>
      <c r="I64" s="10"/>
      <c r="J64" s="10"/>
      <c r="K64" s="10"/>
      <c r="L64" s="10"/>
    </row>
    <row r="65" spans="1:12" x14ac:dyDescent="0.25">
      <c r="A65" s="319" t="s">
        <v>6</v>
      </c>
      <c r="B65" s="319"/>
      <c r="C65" s="270"/>
      <c r="D65" s="270"/>
      <c r="F65" s="405" t="str">
        <f>'Leden 2026'!F66</f>
        <v>Bc. Daniela Budinová</v>
      </c>
      <c r="G65" s="405"/>
      <c r="H65" s="405"/>
      <c r="I65" s="405"/>
      <c r="J65" s="405"/>
      <c r="K65" s="405"/>
      <c r="L65" s="2"/>
    </row>
    <row r="66" spans="1:12" x14ac:dyDescent="0.25">
      <c r="F66" s="386" t="s">
        <v>30</v>
      </c>
      <c r="G66" s="386"/>
      <c r="H66" s="386"/>
      <c r="I66" s="386"/>
      <c r="J66" s="386"/>
      <c r="K66" s="386"/>
    </row>
    <row r="67" spans="1:1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7.25" x14ac:dyDescent="0.25">
      <c r="A68" s="2" t="s">
        <v>35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</sheetData>
  <sheetProtection password="DDBC" sheet="1" formatCells="0" selectLockedCells="1"/>
  <mergeCells count="81">
    <mergeCell ref="F59:K59"/>
    <mergeCell ref="F53:K53"/>
    <mergeCell ref="F66:K66"/>
    <mergeCell ref="C62:D62"/>
    <mergeCell ref="C65:D65"/>
    <mergeCell ref="F65:K65"/>
    <mergeCell ref="F62:K62"/>
    <mergeCell ref="H24:L24"/>
    <mergeCell ref="H14:L14"/>
    <mergeCell ref="H15:L15"/>
    <mergeCell ref="H16:L16"/>
    <mergeCell ref="H17:L17"/>
    <mergeCell ref="H18:L18"/>
    <mergeCell ref="H19:L19"/>
    <mergeCell ref="H20:L20"/>
    <mergeCell ref="H21:L21"/>
    <mergeCell ref="H22:L22"/>
    <mergeCell ref="H23:L23"/>
    <mergeCell ref="H4:J4"/>
    <mergeCell ref="H10:L10"/>
    <mergeCell ref="H11:L11"/>
    <mergeCell ref="H12:L12"/>
    <mergeCell ref="H13:L13"/>
    <mergeCell ref="E1:F1"/>
    <mergeCell ref="G1:H1"/>
    <mergeCell ref="A3:G3"/>
    <mergeCell ref="H3:J3"/>
    <mergeCell ref="A8:B9"/>
    <mergeCell ref="C8:D8"/>
    <mergeCell ref="E8:E9"/>
    <mergeCell ref="F8:F9"/>
    <mergeCell ref="G8:G9"/>
    <mergeCell ref="H8:L8"/>
    <mergeCell ref="H9:L9"/>
    <mergeCell ref="A6:C6"/>
    <mergeCell ref="D6:E6"/>
    <mergeCell ref="F6:G6"/>
    <mergeCell ref="H6:J6"/>
    <mergeCell ref="A4:G4"/>
    <mergeCell ref="H25:L25"/>
    <mergeCell ref="H26:L26"/>
    <mergeCell ref="H27:L27"/>
    <mergeCell ref="H28:L28"/>
    <mergeCell ref="H29:L29"/>
    <mergeCell ref="H30:L30"/>
    <mergeCell ref="H31:L31"/>
    <mergeCell ref="H32:L32"/>
    <mergeCell ref="H33:L33"/>
    <mergeCell ref="H34:L34"/>
    <mergeCell ref="H35:L35"/>
    <mergeCell ref="A50:K50"/>
    <mergeCell ref="A51:C51"/>
    <mergeCell ref="A40:D40"/>
    <mergeCell ref="H38:L38"/>
    <mergeCell ref="H39:L39"/>
    <mergeCell ref="J42:L42"/>
    <mergeCell ref="H40:I40"/>
    <mergeCell ref="H41:I41"/>
    <mergeCell ref="J40:L40"/>
    <mergeCell ref="J41:L41"/>
    <mergeCell ref="A41:D41"/>
    <mergeCell ref="A42:B42"/>
    <mergeCell ref="C42:D42"/>
    <mergeCell ref="F42:G42"/>
    <mergeCell ref="H42:I42"/>
    <mergeCell ref="A59:B59"/>
    <mergeCell ref="A62:B62"/>
    <mergeCell ref="A65:B65"/>
    <mergeCell ref="H36:L36"/>
    <mergeCell ref="H37:L37"/>
    <mergeCell ref="A44:C44"/>
    <mergeCell ref="D44:H44"/>
    <mergeCell ref="I44:K44"/>
    <mergeCell ref="C45:E45"/>
    <mergeCell ref="F45:I45"/>
    <mergeCell ref="J45:K45"/>
    <mergeCell ref="B53:C53"/>
    <mergeCell ref="F54:K54"/>
    <mergeCell ref="C59:D59"/>
    <mergeCell ref="F60:K60"/>
    <mergeCell ref="F63:K63"/>
  </mergeCells>
  <pageMargins left="0.19685039370078741" right="0.19685039370078741" top="0.19685039370078741" bottom="0.19685039370078741" header="0.31496062992125984" footer="0.31496062992125984"/>
  <pageSetup paperSize="9" scale="88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4">
    <pageSetUpPr fitToPage="1"/>
  </sheetPr>
  <dimension ref="A1:L69"/>
  <sheetViews>
    <sheetView topLeftCell="A34" zoomScaleNormal="100" workbookViewId="0">
      <selection activeCell="H39" sqref="H39:L39"/>
    </sheetView>
  </sheetViews>
  <sheetFormatPr defaultColWidth="9.140625" defaultRowHeight="15" x14ac:dyDescent="0.25"/>
  <cols>
    <col min="1" max="1" width="4.28515625" style="3" customWidth="1"/>
    <col min="2" max="4" width="6.42578125" style="3" customWidth="1"/>
    <col min="5" max="7" width="13.42578125" style="3" customWidth="1"/>
    <col min="8" max="11" width="8.42578125" style="3" customWidth="1"/>
    <col min="12" max="12" width="0.7109375" style="3" customWidth="1"/>
    <col min="13" max="16384" width="9.140625" style="2"/>
  </cols>
  <sheetData>
    <row r="1" spans="1:12" ht="18.75" x14ac:dyDescent="0.3">
      <c r="E1" s="321" t="s">
        <v>18</v>
      </c>
      <c r="F1" s="321"/>
      <c r="G1" s="322" t="s">
        <v>68</v>
      </c>
      <c r="H1" s="322"/>
      <c r="I1" s="59"/>
    </row>
    <row r="2" spans="1:12" ht="13.5" customHeight="1" x14ac:dyDescent="0.25">
      <c r="L2" s="78"/>
    </row>
    <row r="3" spans="1:12" ht="13.5" customHeight="1" x14ac:dyDescent="0.25">
      <c r="A3" s="323" t="s">
        <v>51</v>
      </c>
      <c r="B3" s="323"/>
      <c r="C3" s="323"/>
      <c r="D3" s="323"/>
      <c r="E3" s="323"/>
      <c r="F3" s="323"/>
      <c r="G3" s="323"/>
      <c r="H3" s="397">
        <f>'Leden 2026'!H3</f>
        <v>0</v>
      </c>
      <c r="I3" s="397"/>
      <c r="J3" s="397"/>
      <c r="K3" s="60"/>
      <c r="L3" s="60"/>
    </row>
    <row r="4" spans="1:12" ht="13.5" customHeight="1" x14ac:dyDescent="0.25">
      <c r="A4" s="266" t="s">
        <v>22</v>
      </c>
      <c r="B4" s="266"/>
      <c r="C4" s="266"/>
      <c r="D4" s="266"/>
      <c r="E4" s="266"/>
      <c r="F4" s="266"/>
      <c r="G4" s="266"/>
      <c r="H4" s="396">
        <f>'Leden 2026'!H4</f>
        <v>0</v>
      </c>
      <c r="I4" s="396"/>
      <c r="J4" s="396"/>
      <c r="K4" s="60"/>
      <c r="L4" s="60"/>
    </row>
    <row r="5" spans="1:12" ht="13.5" customHeight="1" x14ac:dyDescent="0.2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</row>
    <row r="6" spans="1:12" ht="13.5" customHeight="1" x14ac:dyDescent="0.25">
      <c r="A6" s="324" t="s">
        <v>16</v>
      </c>
      <c r="B6" s="324"/>
      <c r="C6" s="324"/>
      <c r="D6" s="387">
        <f>'Leden 2026'!D6</f>
        <v>0</v>
      </c>
      <c r="E6" s="387"/>
      <c r="F6" s="326" t="s">
        <v>17</v>
      </c>
      <c r="G6" s="326"/>
      <c r="H6" s="387">
        <f>'Leden 2026'!H6</f>
        <v>0</v>
      </c>
      <c r="I6" s="387"/>
      <c r="J6" s="387"/>
      <c r="K6" s="60"/>
      <c r="L6" s="60"/>
    </row>
    <row r="7" spans="1:12" ht="13.5" customHeight="1" thickBot="1" x14ac:dyDescent="0.3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</row>
    <row r="8" spans="1:12" ht="13.5" customHeight="1" x14ac:dyDescent="0.25">
      <c r="A8" s="327" t="s">
        <v>6</v>
      </c>
      <c r="B8" s="328"/>
      <c r="C8" s="331" t="s">
        <v>7</v>
      </c>
      <c r="D8" s="332"/>
      <c r="E8" s="333" t="s">
        <v>8</v>
      </c>
      <c r="F8" s="335" t="s">
        <v>4</v>
      </c>
      <c r="G8" s="337" t="s">
        <v>0</v>
      </c>
      <c r="H8" s="392" t="s">
        <v>1</v>
      </c>
      <c r="I8" s="339"/>
      <c r="J8" s="339"/>
      <c r="K8" s="339"/>
      <c r="L8" s="340"/>
    </row>
    <row r="9" spans="1:12" ht="13.5" customHeight="1" thickBot="1" x14ac:dyDescent="0.3">
      <c r="A9" s="329"/>
      <c r="B9" s="330"/>
      <c r="C9" s="151" t="s">
        <v>2</v>
      </c>
      <c r="D9" s="72" t="s">
        <v>3</v>
      </c>
      <c r="E9" s="389"/>
      <c r="F9" s="390"/>
      <c r="G9" s="391"/>
      <c r="H9" s="393" t="str">
        <f>'Leden 2026'!H9</f>
        <v>HASÍK</v>
      </c>
      <c r="I9" s="419"/>
      <c r="J9" s="419"/>
      <c r="K9" s="419"/>
      <c r="L9" s="395"/>
    </row>
    <row r="10" spans="1:12" ht="13.5" customHeight="1" x14ac:dyDescent="0.25">
      <c r="A10" s="122" t="s">
        <v>10</v>
      </c>
      <c r="B10" s="107">
        <v>1</v>
      </c>
      <c r="C10" s="140"/>
      <c r="D10" s="141"/>
      <c r="E10" s="142">
        <f>(D10-C10+(D10&lt;C10))-0.0208333333333333*(IF((D10-C10+(D10&lt;C10))&gt;0.25,1,0)+IF((D10-C10+(D10&lt;C10))&gt;0.5,1,0)+IF((D10-C10+(D10&lt;C10))&gt;0.75,1,0))</f>
        <v>0</v>
      </c>
      <c r="F10" s="143"/>
      <c r="G10" s="144">
        <f>ABS((HOUR('Prosinec 2026'!E10)+MINUTE('Prosinec 2026'!E10)/60))*F10</f>
        <v>0</v>
      </c>
      <c r="H10" s="417"/>
      <c r="I10" s="417"/>
      <c r="J10" s="417"/>
      <c r="K10" s="417"/>
      <c r="L10" s="418"/>
    </row>
    <row r="11" spans="1:12" ht="13.5" customHeight="1" x14ac:dyDescent="0.25">
      <c r="A11" s="76" t="s">
        <v>11</v>
      </c>
      <c r="B11" s="83">
        <v>2</v>
      </c>
      <c r="C11" s="37"/>
      <c r="D11" s="38"/>
      <c r="E11" s="57">
        <f t="shared" ref="E11:E40" si="0">(D11-C11+(D11&lt;C11))-0.0208333333333333*(IF((D11-C11+(D11&lt;C11))&gt;0.25,1,0)+IF((D11-C11+(D11&lt;C11))&gt;0.5,1,0)+IF((D11-C11+(D11&lt;C11))&gt;0.75,1,0))</f>
        <v>0</v>
      </c>
      <c r="F11" s="41"/>
      <c r="G11" s="58">
        <f>ABS((HOUR('Prosinec 2026'!E11)+MINUTE('Prosinec 2026'!E11)/60))*F11</f>
        <v>0</v>
      </c>
      <c r="H11" s="346"/>
      <c r="I11" s="346"/>
      <c r="J11" s="346"/>
      <c r="K11" s="346"/>
      <c r="L11" s="347"/>
    </row>
    <row r="12" spans="1:12" ht="13.5" customHeight="1" x14ac:dyDescent="0.25">
      <c r="A12" s="76" t="s">
        <v>12</v>
      </c>
      <c r="B12" s="83">
        <v>3</v>
      </c>
      <c r="C12" s="37"/>
      <c r="D12" s="38"/>
      <c r="E12" s="57">
        <f t="shared" si="0"/>
        <v>0</v>
      </c>
      <c r="F12" s="41"/>
      <c r="G12" s="58">
        <f>ABS((HOUR('Prosinec 2026'!E12)+MINUTE('Prosinec 2026'!E12)/60))*F12</f>
        <v>0</v>
      </c>
      <c r="H12" s="346"/>
      <c r="I12" s="346"/>
      <c r="J12" s="346"/>
      <c r="K12" s="346"/>
      <c r="L12" s="347"/>
    </row>
    <row r="13" spans="1:12" ht="13.5" customHeight="1" x14ac:dyDescent="0.25">
      <c r="A13" s="75" t="s">
        <v>13</v>
      </c>
      <c r="B13" s="83">
        <v>4</v>
      </c>
      <c r="C13" s="37"/>
      <c r="D13" s="38"/>
      <c r="E13" s="57">
        <f t="shared" si="0"/>
        <v>0</v>
      </c>
      <c r="F13" s="41"/>
      <c r="G13" s="58">
        <f>ABS((HOUR('Prosinec 2026'!E13)+MINUTE('Prosinec 2026'!E13)/60))*F13</f>
        <v>0</v>
      </c>
      <c r="H13" s="346"/>
      <c r="I13" s="346"/>
      <c r="J13" s="346"/>
      <c r="K13" s="346"/>
      <c r="L13" s="347"/>
    </row>
    <row r="14" spans="1:12" ht="13.5" customHeight="1" x14ac:dyDescent="0.25">
      <c r="A14" s="174" t="s">
        <v>14</v>
      </c>
      <c r="B14" s="82">
        <v>5</v>
      </c>
      <c r="C14" s="39"/>
      <c r="D14" s="40"/>
      <c r="E14" s="56">
        <f t="shared" si="0"/>
        <v>0</v>
      </c>
      <c r="F14" s="42"/>
      <c r="G14" s="74">
        <f>ABS((HOUR('Prosinec 2026'!E14)+MINUTE('Prosinec 2026'!E14)/60))*F14</f>
        <v>0</v>
      </c>
      <c r="H14" s="348"/>
      <c r="I14" s="348"/>
      <c r="J14" s="348"/>
      <c r="K14" s="348"/>
      <c r="L14" s="349"/>
    </row>
    <row r="15" spans="1:12" ht="13.5" customHeight="1" x14ac:dyDescent="0.25">
      <c r="A15" s="174" t="s">
        <v>15</v>
      </c>
      <c r="B15" s="82">
        <v>6</v>
      </c>
      <c r="C15" s="39"/>
      <c r="D15" s="40"/>
      <c r="E15" s="56">
        <f t="shared" si="0"/>
        <v>0</v>
      </c>
      <c r="F15" s="42"/>
      <c r="G15" s="74">
        <f>ABS((HOUR('Prosinec 2026'!E15)+MINUTE('Prosinec 2026'!E15)/60))*F15</f>
        <v>0</v>
      </c>
      <c r="H15" s="348"/>
      <c r="I15" s="348"/>
      <c r="J15" s="348"/>
      <c r="K15" s="348"/>
      <c r="L15" s="349"/>
    </row>
    <row r="16" spans="1:12" ht="13.5" customHeight="1" x14ac:dyDescent="0.25">
      <c r="A16" s="164" t="s">
        <v>9</v>
      </c>
      <c r="B16" s="152">
        <v>7</v>
      </c>
      <c r="C16" s="153"/>
      <c r="D16" s="154"/>
      <c r="E16" s="57">
        <f t="shared" si="0"/>
        <v>0</v>
      </c>
      <c r="F16" s="156"/>
      <c r="G16" s="157">
        <f>ABS((HOUR('Prosinec 2026'!E16)+MINUTE('Prosinec 2026'!E16)/60))*F16</f>
        <v>0</v>
      </c>
      <c r="H16" s="350"/>
      <c r="I16" s="350"/>
      <c r="J16" s="350"/>
      <c r="K16" s="350"/>
      <c r="L16" s="351"/>
    </row>
    <row r="17" spans="1:12" ht="13.5" customHeight="1" x14ac:dyDescent="0.25">
      <c r="A17" s="76" t="s">
        <v>10</v>
      </c>
      <c r="B17" s="83">
        <v>8</v>
      </c>
      <c r="C17" s="37"/>
      <c r="D17" s="38"/>
      <c r="E17" s="57">
        <f t="shared" si="0"/>
        <v>0</v>
      </c>
      <c r="F17" s="41"/>
      <c r="G17" s="58">
        <f>ABS((HOUR('Prosinec 2026'!E17)+MINUTE('Prosinec 2026'!E17)/60))*F17</f>
        <v>0</v>
      </c>
      <c r="H17" s="346"/>
      <c r="I17" s="346"/>
      <c r="J17" s="346"/>
      <c r="K17" s="346"/>
      <c r="L17" s="347"/>
    </row>
    <row r="18" spans="1:12" ht="13.5" customHeight="1" x14ac:dyDescent="0.25">
      <c r="A18" s="76" t="s">
        <v>11</v>
      </c>
      <c r="B18" s="83">
        <v>9</v>
      </c>
      <c r="C18" s="37"/>
      <c r="D18" s="38"/>
      <c r="E18" s="57">
        <f t="shared" si="0"/>
        <v>0</v>
      </c>
      <c r="F18" s="41"/>
      <c r="G18" s="58">
        <f>ABS((HOUR('Prosinec 2026'!E18)+MINUTE('Prosinec 2026'!E18)/60))*F18</f>
        <v>0</v>
      </c>
      <c r="H18" s="346"/>
      <c r="I18" s="346"/>
      <c r="J18" s="346"/>
      <c r="K18" s="346"/>
      <c r="L18" s="347"/>
    </row>
    <row r="19" spans="1:12" ht="13.5" customHeight="1" x14ac:dyDescent="0.25">
      <c r="A19" s="76" t="s">
        <v>12</v>
      </c>
      <c r="B19" s="83">
        <v>10</v>
      </c>
      <c r="C19" s="37"/>
      <c r="D19" s="38"/>
      <c r="E19" s="57">
        <f t="shared" si="0"/>
        <v>0</v>
      </c>
      <c r="F19" s="41"/>
      <c r="G19" s="58">
        <f>ABS((HOUR('Prosinec 2026'!E19)+MINUTE('Prosinec 2026'!E19)/60))*F19</f>
        <v>0</v>
      </c>
      <c r="H19" s="346"/>
      <c r="I19" s="346"/>
      <c r="J19" s="346"/>
      <c r="K19" s="346"/>
      <c r="L19" s="347"/>
    </row>
    <row r="20" spans="1:12" ht="13.5" customHeight="1" x14ac:dyDescent="0.25">
      <c r="A20" s="75" t="s">
        <v>13</v>
      </c>
      <c r="B20" s="83">
        <v>11</v>
      </c>
      <c r="C20" s="37"/>
      <c r="D20" s="38"/>
      <c r="E20" s="57">
        <f t="shared" si="0"/>
        <v>0</v>
      </c>
      <c r="F20" s="41"/>
      <c r="G20" s="58">
        <f>ABS((HOUR('Prosinec 2026'!E20)+MINUTE('Prosinec 2026'!E20)/60))*F20</f>
        <v>0</v>
      </c>
      <c r="H20" s="346"/>
      <c r="I20" s="346"/>
      <c r="J20" s="346"/>
      <c r="K20" s="346"/>
      <c r="L20" s="347"/>
    </row>
    <row r="21" spans="1:12" ht="13.5" customHeight="1" x14ac:dyDescent="0.25">
      <c r="A21" s="174" t="s">
        <v>14</v>
      </c>
      <c r="B21" s="82">
        <v>12</v>
      </c>
      <c r="C21" s="39"/>
      <c r="D21" s="40"/>
      <c r="E21" s="56">
        <f t="shared" si="0"/>
        <v>0</v>
      </c>
      <c r="F21" s="42"/>
      <c r="G21" s="74">
        <f>ABS((HOUR('Prosinec 2026'!E21)+MINUTE('Prosinec 2026'!E21)/60))*F21</f>
        <v>0</v>
      </c>
      <c r="H21" s="348"/>
      <c r="I21" s="348"/>
      <c r="J21" s="348"/>
      <c r="K21" s="348"/>
      <c r="L21" s="349"/>
    </row>
    <row r="22" spans="1:12" ht="13.5" customHeight="1" x14ac:dyDescent="0.25">
      <c r="A22" s="174" t="s">
        <v>15</v>
      </c>
      <c r="B22" s="82">
        <v>13</v>
      </c>
      <c r="C22" s="39"/>
      <c r="D22" s="40"/>
      <c r="E22" s="56">
        <f t="shared" si="0"/>
        <v>0</v>
      </c>
      <c r="F22" s="42"/>
      <c r="G22" s="74">
        <f>ABS((HOUR('Prosinec 2026'!E22)+MINUTE('Prosinec 2026'!E22)/60))*F22</f>
        <v>0</v>
      </c>
      <c r="H22" s="348"/>
      <c r="I22" s="348"/>
      <c r="J22" s="348"/>
      <c r="K22" s="348"/>
      <c r="L22" s="349"/>
    </row>
    <row r="23" spans="1:12" ht="13.5" customHeight="1" x14ac:dyDescent="0.25">
      <c r="A23" s="164" t="s">
        <v>9</v>
      </c>
      <c r="B23" s="152">
        <v>14</v>
      </c>
      <c r="C23" s="153"/>
      <c r="D23" s="154"/>
      <c r="E23" s="57">
        <f t="shared" si="0"/>
        <v>0</v>
      </c>
      <c r="F23" s="156"/>
      <c r="G23" s="157">
        <f>ABS((HOUR('Prosinec 2026'!E23)+MINUTE('Prosinec 2026'!E23)/60))*F23</f>
        <v>0</v>
      </c>
      <c r="H23" s="350"/>
      <c r="I23" s="350"/>
      <c r="J23" s="350"/>
      <c r="K23" s="350"/>
      <c r="L23" s="351"/>
    </row>
    <row r="24" spans="1:12" ht="13.5" customHeight="1" x14ac:dyDescent="0.25">
      <c r="A24" s="76" t="s">
        <v>10</v>
      </c>
      <c r="B24" s="83">
        <v>15</v>
      </c>
      <c r="C24" s="37"/>
      <c r="D24" s="38"/>
      <c r="E24" s="57">
        <f t="shared" si="0"/>
        <v>0</v>
      </c>
      <c r="F24" s="41"/>
      <c r="G24" s="58">
        <f>ABS((HOUR('Prosinec 2026'!E24)+MINUTE('Prosinec 2026'!E24)/60))*F24</f>
        <v>0</v>
      </c>
      <c r="H24" s="346"/>
      <c r="I24" s="346"/>
      <c r="J24" s="346"/>
      <c r="K24" s="346"/>
      <c r="L24" s="347"/>
    </row>
    <row r="25" spans="1:12" ht="13.5" customHeight="1" x14ac:dyDescent="0.25">
      <c r="A25" s="76" t="s">
        <v>11</v>
      </c>
      <c r="B25" s="83">
        <v>16</v>
      </c>
      <c r="C25" s="37"/>
      <c r="D25" s="38"/>
      <c r="E25" s="57">
        <f t="shared" si="0"/>
        <v>0</v>
      </c>
      <c r="F25" s="41"/>
      <c r="G25" s="58">
        <f>ABS((HOUR('Prosinec 2026'!E25)+MINUTE('Prosinec 2026'!E25)/60))*F25</f>
        <v>0</v>
      </c>
      <c r="H25" s="346"/>
      <c r="I25" s="346"/>
      <c r="J25" s="346"/>
      <c r="K25" s="346"/>
      <c r="L25" s="347"/>
    </row>
    <row r="26" spans="1:12" ht="13.5" customHeight="1" x14ac:dyDescent="0.25">
      <c r="A26" s="76" t="s">
        <v>12</v>
      </c>
      <c r="B26" s="83">
        <v>17</v>
      </c>
      <c r="C26" s="37"/>
      <c r="D26" s="38"/>
      <c r="E26" s="57">
        <f t="shared" si="0"/>
        <v>0</v>
      </c>
      <c r="F26" s="41"/>
      <c r="G26" s="58">
        <f>ABS((HOUR('Prosinec 2026'!E26)+MINUTE('Prosinec 2026'!E26)/60))*F26</f>
        <v>0</v>
      </c>
      <c r="H26" s="346"/>
      <c r="I26" s="346"/>
      <c r="J26" s="346"/>
      <c r="K26" s="346"/>
      <c r="L26" s="347"/>
    </row>
    <row r="27" spans="1:12" ht="13.5" customHeight="1" x14ac:dyDescent="0.25">
      <c r="A27" s="75" t="s">
        <v>13</v>
      </c>
      <c r="B27" s="83">
        <v>18</v>
      </c>
      <c r="C27" s="37"/>
      <c r="D27" s="38"/>
      <c r="E27" s="57">
        <f t="shared" si="0"/>
        <v>0</v>
      </c>
      <c r="F27" s="41"/>
      <c r="G27" s="58">
        <f>ABS((HOUR('Prosinec 2026'!E27)+MINUTE('Prosinec 2026'!E27)/60))*F27</f>
        <v>0</v>
      </c>
      <c r="H27" s="346"/>
      <c r="I27" s="346"/>
      <c r="J27" s="346"/>
      <c r="K27" s="346"/>
      <c r="L27" s="347"/>
    </row>
    <row r="28" spans="1:12" ht="13.5" customHeight="1" x14ac:dyDescent="0.25">
      <c r="A28" s="174" t="s">
        <v>14</v>
      </c>
      <c r="B28" s="82">
        <v>19</v>
      </c>
      <c r="C28" s="39"/>
      <c r="D28" s="40"/>
      <c r="E28" s="56">
        <f t="shared" si="0"/>
        <v>0</v>
      </c>
      <c r="F28" s="42"/>
      <c r="G28" s="74">
        <f>ABS((HOUR('Prosinec 2026'!E28)+MINUTE('Prosinec 2026'!E28)/60))*F28</f>
        <v>0</v>
      </c>
      <c r="H28" s="348"/>
      <c r="I28" s="348"/>
      <c r="J28" s="348"/>
      <c r="K28" s="348"/>
      <c r="L28" s="349"/>
    </row>
    <row r="29" spans="1:12" ht="13.5" customHeight="1" x14ac:dyDescent="0.25">
      <c r="A29" s="174" t="s">
        <v>15</v>
      </c>
      <c r="B29" s="82">
        <v>20</v>
      </c>
      <c r="C29" s="39"/>
      <c r="D29" s="40"/>
      <c r="E29" s="56">
        <f t="shared" si="0"/>
        <v>0</v>
      </c>
      <c r="F29" s="42"/>
      <c r="G29" s="74">
        <f>ABS((HOUR('Prosinec 2026'!E29)+MINUTE('Prosinec 2026'!E29)/60))*F29</f>
        <v>0</v>
      </c>
      <c r="H29" s="348"/>
      <c r="I29" s="348"/>
      <c r="J29" s="348"/>
      <c r="K29" s="348"/>
      <c r="L29" s="349"/>
    </row>
    <row r="30" spans="1:12" ht="13.5" customHeight="1" x14ac:dyDescent="0.25">
      <c r="A30" s="164" t="s">
        <v>9</v>
      </c>
      <c r="B30" s="152">
        <v>21</v>
      </c>
      <c r="C30" s="153"/>
      <c r="D30" s="154"/>
      <c r="E30" s="57">
        <f t="shared" si="0"/>
        <v>0</v>
      </c>
      <c r="F30" s="156"/>
      <c r="G30" s="157">
        <f>ABS((HOUR('Prosinec 2026'!E30)+MINUTE('Prosinec 2026'!E30)/60))*F30</f>
        <v>0</v>
      </c>
      <c r="H30" s="350"/>
      <c r="I30" s="350"/>
      <c r="J30" s="350"/>
      <c r="K30" s="350"/>
      <c r="L30" s="351"/>
    </row>
    <row r="31" spans="1:12" ht="13.5" customHeight="1" x14ac:dyDescent="0.25">
      <c r="A31" s="76" t="s">
        <v>10</v>
      </c>
      <c r="B31" s="83">
        <v>22</v>
      </c>
      <c r="C31" s="37"/>
      <c r="D31" s="38"/>
      <c r="E31" s="57">
        <f t="shared" si="0"/>
        <v>0</v>
      </c>
      <c r="F31" s="41"/>
      <c r="G31" s="58">
        <f>ABS((HOUR('Prosinec 2026'!E31)+MINUTE('Prosinec 2026'!E31)/60))*F31</f>
        <v>0</v>
      </c>
      <c r="H31" s="346"/>
      <c r="I31" s="346"/>
      <c r="J31" s="346"/>
      <c r="K31" s="346"/>
      <c r="L31" s="347"/>
    </row>
    <row r="32" spans="1:12" ht="13.5" customHeight="1" x14ac:dyDescent="0.25">
      <c r="A32" s="76" t="s">
        <v>11</v>
      </c>
      <c r="B32" s="83">
        <v>23</v>
      </c>
      <c r="C32" s="37"/>
      <c r="D32" s="38"/>
      <c r="E32" s="57">
        <f t="shared" si="0"/>
        <v>0</v>
      </c>
      <c r="F32" s="41"/>
      <c r="G32" s="58">
        <f>ABS((HOUR('Prosinec 2026'!E32)+MINUTE('Prosinec 2026'!E32)/60))*F32</f>
        <v>0</v>
      </c>
      <c r="H32" s="346"/>
      <c r="I32" s="346"/>
      <c r="J32" s="346"/>
      <c r="K32" s="346"/>
      <c r="L32" s="347"/>
    </row>
    <row r="33" spans="1:12" ht="13.5" customHeight="1" x14ac:dyDescent="0.25">
      <c r="A33" s="215" t="s">
        <v>12</v>
      </c>
      <c r="B33" s="133">
        <v>24</v>
      </c>
      <c r="C33" s="126"/>
      <c r="D33" s="127"/>
      <c r="E33" s="128">
        <f t="shared" si="0"/>
        <v>0</v>
      </c>
      <c r="F33" s="129"/>
      <c r="G33" s="130">
        <f>ABS((HOUR('Prosinec 2026'!E33)+MINUTE('Prosinec 2026'!E33)/60))*F33</f>
        <v>0</v>
      </c>
      <c r="H33" s="415"/>
      <c r="I33" s="415"/>
      <c r="J33" s="415"/>
      <c r="K33" s="415"/>
      <c r="L33" s="416"/>
    </row>
    <row r="34" spans="1:12" ht="13.5" customHeight="1" x14ac:dyDescent="0.25">
      <c r="A34" s="227" t="s">
        <v>50</v>
      </c>
      <c r="B34" s="97">
        <v>25</v>
      </c>
      <c r="C34" s="98"/>
      <c r="D34" s="99"/>
      <c r="E34" s="128">
        <f t="shared" si="0"/>
        <v>0</v>
      </c>
      <c r="F34" s="100"/>
      <c r="G34" s="101">
        <f>ABS((HOUR('Prosinec 2026'!E34)+MINUTE('Prosinec 2026'!E34)/60))*F34</f>
        <v>0</v>
      </c>
      <c r="H34" s="429"/>
      <c r="I34" s="429"/>
      <c r="J34" s="429"/>
      <c r="K34" s="429"/>
      <c r="L34" s="430"/>
    </row>
    <row r="35" spans="1:12" ht="13.5" customHeight="1" x14ac:dyDescent="0.25">
      <c r="A35" s="227" t="s">
        <v>14</v>
      </c>
      <c r="B35" s="97">
        <v>26</v>
      </c>
      <c r="C35" s="98"/>
      <c r="D35" s="99"/>
      <c r="E35" s="128">
        <f t="shared" si="0"/>
        <v>0</v>
      </c>
      <c r="F35" s="100"/>
      <c r="G35" s="101">
        <f>ABS((HOUR('Prosinec 2026'!E35)+MINUTE('Prosinec 2026'!E35)/60))*F35</f>
        <v>0</v>
      </c>
      <c r="H35" s="429"/>
      <c r="I35" s="429"/>
      <c r="J35" s="429"/>
      <c r="K35" s="429"/>
      <c r="L35" s="430"/>
    </row>
    <row r="36" spans="1:12" ht="13.5" customHeight="1" x14ac:dyDescent="0.25">
      <c r="A36" s="174" t="s">
        <v>15</v>
      </c>
      <c r="B36" s="82">
        <v>27</v>
      </c>
      <c r="C36" s="39"/>
      <c r="D36" s="40"/>
      <c r="E36" s="56">
        <f t="shared" si="0"/>
        <v>0</v>
      </c>
      <c r="F36" s="42"/>
      <c r="G36" s="74">
        <f>ABS((HOUR('Prosinec 2026'!E36)+MINUTE('Prosinec 2026'!E36)/60))*F36</f>
        <v>0</v>
      </c>
      <c r="H36" s="348"/>
      <c r="I36" s="348"/>
      <c r="J36" s="348"/>
      <c r="K36" s="348"/>
      <c r="L36" s="349"/>
    </row>
    <row r="37" spans="1:12" ht="13.5" customHeight="1" x14ac:dyDescent="0.25">
      <c r="A37" s="164" t="s">
        <v>9</v>
      </c>
      <c r="B37" s="152">
        <v>28</v>
      </c>
      <c r="C37" s="153"/>
      <c r="D37" s="154"/>
      <c r="E37" s="57">
        <f t="shared" si="0"/>
        <v>0</v>
      </c>
      <c r="F37" s="156"/>
      <c r="G37" s="157">
        <f>ABS((HOUR('Prosinec 2026'!E37)+MINUTE('Prosinec 2026'!E37)/60))*F37</f>
        <v>0</v>
      </c>
      <c r="H37" s="350"/>
      <c r="I37" s="350"/>
      <c r="J37" s="350"/>
      <c r="K37" s="350"/>
      <c r="L37" s="351"/>
    </row>
    <row r="38" spans="1:12" ht="13.5" customHeight="1" x14ac:dyDescent="0.25">
      <c r="A38" s="76" t="s">
        <v>10</v>
      </c>
      <c r="B38" s="83">
        <v>29</v>
      </c>
      <c r="C38" s="37"/>
      <c r="D38" s="38"/>
      <c r="E38" s="57">
        <f t="shared" si="0"/>
        <v>0</v>
      </c>
      <c r="F38" s="41"/>
      <c r="G38" s="58">
        <f>ABS((HOUR('Prosinec 2026'!E38)+MINUTE('Prosinec 2026'!E38)/60))*F38</f>
        <v>0</v>
      </c>
      <c r="H38" s="346"/>
      <c r="I38" s="346"/>
      <c r="J38" s="346"/>
      <c r="K38" s="346"/>
      <c r="L38" s="347"/>
    </row>
    <row r="39" spans="1:12" ht="13.5" customHeight="1" x14ac:dyDescent="0.25">
      <c r="A39" s="109" t="s">
        <v>11</v>
      </c>
      <c r="B39" s="83">
        <v>30</v>
      </c>
      <c r="C39" s="37"/>
      <c r="D39" s="38"/>
      <c r="E39" s="57">
        <f t="shared" si="0"/>
        <v>0</v>
      </c>
      <c r="F39" s="41"/>
      <c r="G39" s="58">
        <f>ABS((HOUR('Prosinec 2026'!E39)+MINUTE('Prosinec 2026'!E39)/60))*F39</f>
        <v>0</v>
      </c>
      <c r="H39" s="346"/>
      <c r="I39" s="346"/>
      <c r="J39" s="346"/>
      <c r="K39" s="346"/>
      <c r="L39" s="347"/>
    </row>
    <row r="40" spans="1:12" ht="13.5" customHeight="1" thickBot="1" x14ac:dyDescent="0.3">
      <c r="A40" s="123" t="s">
        <v>12</v>
      </c>
      <c r="B40" s="110">
        <v>31</v>
      </c>
      <c r="C40" s="111"/>
      <c r="D40" s="112"/>
      <c r="E40" s="113">
        <f t="shared" si="0"/>
        <v>0</v>
      </c>
      <c r="F40" s="114"/>
      <c r="G40" s="115">
        <f>ABS((HOUR('Prosinec 2026'!E40)+MINUTE('Prosinec 2026'!E40)/60))*F40</f>
        <v>0</v>
      </c>
      <c r="H40" s="413"/>
      <c r="I40" s="413"/>
      <c r="J40" s="413"/>
      <c r="K40" s="413"/>
      <c r="L40" s="414"/>
    </row>
    <row r="41" spans="1:12" ht="13.5" customHeight="1" thickBot="1" x14ac:dyDescent="0.3">
      <c r="A41" s="352" t="s">
        <v>5</v>
      </c>
      <c r="B41" s="380"/>
      <c r="C41" s="353"/>
      <c r="D41" s="354"/>
      <c r="E41" s="6">
        <f>E10+E11+E12+E13+E14+E15+E16+E17+E18+E19+E20+E21+E22+E23+E24+E25+E26+E27+E28+E29+E30+E31+E32+E33+E34+E35+E36+E37+E38+E39+E40</f>
        <v>0</v>
      </c>
      <c r="F41" s="61"/>
      <c r="G41" s="1">
        <f>G10+G11+G12+G13+G14+G15+G16+G17+G18+G19+G20+G21+G22+G23+G24+G25+G26+G27+G28+G29+G30+G31+G32+G33+G34+G35+G36+G37+G38+G39+G40</f>
        <v>0</v>
      </c>
      <c r="H41" s="366" t="s">
        <v>45</v>
      </c>
      <c r="I41" s="367"/>
      <c r="J41" s="368"/>
      <c r="K41" s="369"/>
      <c r="L41" s="370"/>
    </row>
    <row r="42" spans="1:12" ht="13.5" customHeight="1" thickBot="1" x14ac:dyDescent="0.3">
      <c r="A42" s="379" t="s">
        <v>43</v>
      </c>
      <c r="B42" s="380"/>
      <c r="C42" s="380"/>
      <c r="D42" s="381"/>
      <c r="E42" s="8">
        <f>E41+'Leden 2026'!E41+'Únor 2026'!E38+'Březen 2026'!E41+'Duben 2026'!E40+'Květen 2026'!E41+'Červen 2026'!E40+'Červenec 2026'!E41+'Srpen 2026'!E41+'Září 2026'!E40+'Říjen 2026'!E41+'Listopad 2026'!E40</f>
        <v>0</v>
      </c>
      <c r="H42" s="359" t="s">
        <v>46</v>
      </c>
      <c r="I42" s="360"/>
      <c r="J42" s="401">
        <f>'Leden 2026'!J42</f>
        <v>0</v>
      </c>
      <c r="K42" s="402"/>
      <c r="L42" s="403"/>
    </row>
    <row r="43" spans="1:12" ht="13.5" customHeight="1" thickBot="1" x14ac:dyDescent="0.4">
      <c r="A43" s="382"/>
      <c r="B43" s="382"/>
      <c r="C43" s="383"/>
      <c r="D43" s="383"/>
      <c r="E43" s="64"/>
      <c r="F43" s="400"/>
      <c r="G43" s="400"/>
      <c r="H43" s="357" t="s">
        <v>47</v>
      </c>
      <c r="I43" s="358"/>
      <c r="J43" s="363"/>
      <c r="K43" s="364"/>
      <c r="L43" s="365"/>
    </row>
    <row r="44" spans="1:12" ht="13.5" customHeight="1" x14ac:dyDescent="0.25">
      <c r="A44" s="61"/>
      <c r="B44" s="61"/>
      <c r="C44" s="61"/>
      <c r="D44" s="61"/>
      <c r="E44" s="2"/>
      <c r="F44" s="2"/>
      <c r="G44" s="2"/>
      <c r="H44" s="2"/>
      <c r="I44" s="2"/>
      <c r="J44" s="2"/>
      <c r="K44" s="2"/>
      <c r="L44" s="65"/>
    </row>
    <row r="45" spans="1:12" ht="13.5" customHeight="1" x14ac:dyDescent="0.25">
      <c r="A45" s="374" t="s">
        <v>19</v>
      </c>
      <c r="B45" s="374"/>
      <c r="C45" s="374"/>
      <c r="D45" s="375"/>
      <c r="E45" s="375"/>
      <c r="F45" s="375"/>
      <c r="G45" s="375"/>
      <c r="H45" s="375"/>
      <c r="I45" s="376" t="s">
        <v>32</v>
      </c>
      <c r="J45" s="376"/>
      <c r="K45" s="376"/>
      <c r="L45" s="66"/>
    </row>
    <row r="46" spans="1:12" ht="13.5" customHeight="1" x14ac:dyDescent="0.25">
      <c r="A46" s="67" t="s">
        <v>33</v>
      </c>
      <c r="B46" s="67"/>
      <c r="C46" s="377"/>
      <c r="D46" s="377"/>
      <c r="E46" s="377"/>
      <c r="F46" s="376" t="s">
        <v>20</v>
      </c>
      <c r="G46" s="376"/>
      <c r="H46" s="376"/>
      <c r="I46" s="376"/>
      <c r="J46" s="378"/>
      <c r="K46" s="378"/>
      <c r="L46" s="68" t="s">
        <v>23</v>
      </c>
    </row>
    <row r="47" spans="1:12" ht="13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3.5" customHeight="1" x14ac:dyDescent="0.25">
      <c r="A48" s="67" t="s">
        <v>24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</row>
    <row r="49" spans="1:12" ht="13.5" customHeight="1" x14ac:dyDescent="0.25">
      <c r="A49" s="67" t="s">
        <v>34</v>
      </c>
      <c r="B49" s="67"/>
      <c r="C49" s="67"/>
      <c r="D49" s="67"/>
      <c r="E49" s="67"/>
      <c r="F49" s="2"/>
      <c r="G49" s="2"/>
      <c r="H49" s="2"/>
      <c r="I49" s="2"/>
      <c r="J49" s="2"/>
      <c r="K49" s="2"/>
      <c r="L49" s="2"/>
    </row>
    <row r="50" spans="1:12" ht="13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3.5" customHeight="1" x14ac:dyDescent="0.25">
      <c r="A51" s="384" t="s">
        <v>48</v>
      </c>
      <c r="B51" s="384"/>
      <c r="C51" s="384"/>
      <c r="D51" s="384"/>
      <c r="E51" s="384"/>
      <c r="F51" s="384"/>
      <c r="G51" s="384"/>
      <c r="H51" s="384"/>
      <c r="I51" s="384"/>
      <c r="J51" s="384"/>
      <c r="K51" s="384"/>
      <c r="L51" s="2"/>
    </row>
    <row r="52" spans="1:12" ht="13.5" customHeight="1" x14ac:dyDescent="0.25">
      <c r="A52" s="374" t="s">
        <v>49</v>
      </c>
      <c r="B52" s="374"/>
      <c r="C52" s="374"/>
      <c r="D52" s="2"/>
      <c r="E52" s="2"/>
      <c r="F52" s="2"/>
      <c r="G52" s="2"/>
      <c r="H52" s="2"/>
      <c r="I52" s="2"/>
      <c r="J52" s="2"/>
      <c r="K52" s="2"/>
      <c r="L52" s="2"/>
    </row>
    <row r="53" spans="1:12" ht="13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69" t="s">
        <v>25</v>
      </c>
      <c r="B54" s="404" t="str">
        <f>'Leden 2026'!B54</f>
        <v>Ostravě</v>
      </c>
      <c r="C54" s="404"/>
      <c r="D54" s="59" t="s">
        <v>26</v>
      </c>
      <c r="E54" s="81"/>
      <c r="F54" s="405">
        <f>'Leden 2026'!F54</f>
        <v>0</v>
      </c>
      <c r="G54" s="405"/>
      <c r="H54" s="405"/>
      <c r="I54" s="405"/>
      <c r="J54" s="405"/>
      <c r="K54" s="405"/>
    </row>
    <row r="55" spans="1:12" x14ac:dyDescent="0.25">
      <c r="F55" s="385" t="s">
        <v>27</v>
      </c>
      <c r="G55" s="385"/>
      <c r="H55" s="385"/>
      <c r="I55" s="385"/>
      <c r="J55" s="385"/>
      <c r="K55" s="385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2" t="s">
        <v>42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2" t="s">
        <v>28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5">
      <c r="A60" s="319" t="s">
        <v>6</v>
      </c>
      <c r="B60" s="319"/>
      <c r="C60" s="270"/>
      <c r="D60" s="270"/>
      <c r="F60" s="406">
        <f>'Leden 2026'!F60</f>
        <v>0</v>
      </c>
      <c r="G60" s="406"/>
      <c r="H60" s="406"/>
      <c r="I60" s="406"/>
      <c r="J60" s="406"/>
      <c r="K60" s="406"/>
      <c r="L60" s="2"/>
    </row>
    <row r="61" spans="1:12" x14ac:dyDescent="0.25">
      <c r="F61" s="386" t="s">
        <v>29</v>
      </c>
      <c r="G61" s="386"/>
      <c r="H61" s="386"/>
      <c r="I61" s="386"/>
      <c r="J61" s="386"/>
      <c r="K61" s="386"/>
    </row>
    <row r="62" spans="1:1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25">
      <c r="A63" s="319" t="s">
        <v>6</v>
      </c>
      <c r="B63" s="319"/>
      <c r="C63" s="270"/>
      <c r="D63" s="270"/>
      <c r="F63" s="406" t="str">
        <f>'Leden 2026'!F63</f>
        <v>Ing. Martin Nekula, MBA</v>
      </c>
      <c r="G63" s="406"/>
      <c r="H63" s="406"/>
      <c r="I63" s="406"/>
      <c r="J63" s="406"/>
      <c r="K63" s="406"/>
    </row>
    <row r="64" spans="1:12" x14ac:dyDescent="0.25">
      <c r="F64" s="386" t="s">
        <v>31</v>
      </c>
      <c r="G64" s="386"/>
      <c r="H64" s="386"/>
      <c r="I64" s="386"/>
      <c r="J64" s="386"/>
      <c r="K64" s="386"/>
    </row>
    <row r="65" spans="1:12" x14ac:dyDescent="0.25">
      <c r="H65" s="10"/>
      <c r="I65" s="10"/>
      <c r="J65" s="10"/>
      <c r="K65" s="10"/>
      <c r="L65" s="10"/>
    </row>
    <row r="66" spans="1:12" x14ac:dyDescent="0.25">
      <c r="A66" s="319" t="s">
        <v>6</v>
      </c>
      <c r="B66" s="319"/>
      <c r="C66" s="270"/>
      <c r="D66" s="270"/>
      <c r="F66" s="405" t="str">
        <f>'Leden 2026'!F66</f>
        <v>Bc. Daniela Budinová</v>
      </c>
      <c r="G66" s="405"/>
      <c r="H66" s="405"/>
      <c r="I66" s="405"/>
      <c r="J66" s="405"/>
      <c r="K66" s="405"/>
      <c r="L66" s="2"/>
    </row>
    <row r="67" spans="1:12" x14ac:dyDescent="0.25">
      <c r="F67" s="386" t="s">
        <v>30</v>
      </c>
      <c r="G67" s="386"/>
      <c r="H67" s="386"/>
      <c r="I67" s="386"/>
      <c r="J67" s="386"/>
      <c r="K67" s="386"/>
    </row>
    <row r="68" spans="1:1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7.25" x14ac:dyDescent="0.25">
      <c r="A69" s="2" t="s">
        <v>35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</sheetData>
  <sheetProtection password="DDBC" sheet="1" formatCells="0" selectLockedCells="1"/>
  <mergeCells count="82">
    <mergeCell ref="F67:K67"/>
    <mergeCell ref="B54:C54"/>
    <mergeCell ref="F55:K55"/>
    <mergeCell ref="C63:D63"/>
    <mergeCell ref="C66:D66"/>
    <mergeCell ref="F66:K66"/>
    <mergeCell ref="F63:K63"/>
    <mergeCell ref="F61:K61"/>
    <mergeCell ref="F64:K64"/>
    <mergeCell ref="A63:B63"/>
    <mergeCell ref="A66:B66"/>
    <mergeCell ref="A51:K51"/>
    <mergeCell ref="A52:C52"/>
    <mergeCell ref="C60:D60"/>
    <mergeCell ref="J42:L42"/>
    <mergeCell ref="A45:C45"/>
    <mergeCell ref="D45:H45"/>
    <mergeCell ref="I45:K45"/>
    <mergeCell ref="C46:E46"/>
    <mergeCell ref="F46:I46"/>
    <mergeCell ref="J46:K46"/>
    <mergeCell ref="F60:K60"/>
    <mergeCell ref="F54:K54"/>
    <mergeCell ref="A60:B60"/>
    <mergeCell ref="H24:L24"/>
    <mergeCell ref="H14:L14"/>
    <mergeCell ref="H15:L15"/>
    <mergeCell ref="H16:L16"/>
    <mergeCell ref="H17:L17"/>
    <mergeCell ref="H18:L18"/>
    <mergeCell ref="H19:L19"/>
    <mergeCell ref="H20:L20"/>
    <mergeCell ref="H21:L21"/>
    <mergeCell ref="H22:L22"/>
    <mergeCell ref="H23:L23"/>
    <mergeCell ref="H4:J4"/>
    <mergeCell ref="H10:L10"/>
    <mergeCell ref="H11:L11"/>
    <mergeCell ref="H12:L12"/>
    <mergeCell ref="H13:L13"/>
    <mergeCell ref="E1:F1"/>
    <mergeCell ref="G1:H1"/>
    <mergeCell ref="A3:G3"/>
    <mergeCell ref="H3:J3"/>
    <mergeCell ref="A8:B9"/>
    <mergeCell ref="C8:D8"/>
    <mergeCell ref="E8:E9"/>
    <mergeCell ref="F8:F9"/>
    <mergeCell ref="G8:G9"/>
    <mergeCell ref="H8:L8"/>
    <mergeCell ref="H9:L9"/>
    <mergeCell ref="A6:C6"/>
    <mergeCell ref="D6:E6"/>
    <mergeCell ref="F6:G6"/>
    <mergeCell ref="H6:J6"/>
    <mergeCell ref="A4:G4"/>
    <mergeCell ref="H25:L25"/>
    <mergeCell ref="H26:L26"/>
    <mergeCell ref="H27:L27"/>
    <mergeCell ref="H28:L28"/>
    <mergeCell ref="H29:L29"/>
    <mergeCell ref="H30:L30"/>
    <mergeCell ref="H31:L31"/>
    <mergeCell ref="H32:L32"/>
    <mergeCell ref="H33:L33"/>
    <mergeCell ref="H34:L34"/>
    <mergeCell ref="H36:L36"/>
    <mergeCell ref="H37:L37"/>
    <mergeCell ref="H35:L35"/>
    <mergeCell ref="A43:B43"/>
    <mergeCell ref="C43:D43"/>
    <mergeCell ref="F43:G43"/>
    <mergeCell ref="H43:I43"/>
    <mergeCell ref="J43:L43"/>
    <mergeCell ref="A42:D42"/>
    <mergeCell ref="H38:L38"/>
    <mergeCell ref="H39:L39"/>
    <mergeCell ref="H40:L40"/>
    <mergeCell ref="A41:D41"/>
    <mergeCell ref="H41:I41"/>
    <mergeCell ref="H42:I42"/>
    <mergeCell ref="J41:L41"/>
  </mergeCells>
  <pageMargins left="0.19685039370078741" right="0.19685039370078741" top="0.19685039370078741" bottom="0.19685039370078741" header="0.31496062992125984" footer="0.31496062992125984"/>
  <pageSetup paperSize="9" scale="8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2BC6D022BD52B4F958F5A813CDC4BFC" ma:contentTypeVersion="12" ma:contentTypeDescription="Vytvoří nový dokument" ma:contentTypeScope="" ma:versionID="3cd8c285eda752d6c5e46b08441634c8">
  <xsd:schema xmlns:xsd="http://www.w3.org/2001/XMLSchema" xmlns:xs="http://www.w3.org/2001/XMLSchema" xmlns:p="http://schemas.microsoft.com/office/2006/metadata/properties" xmlns:ns3="1f22f9ed-1f6d-4134-919b-b43dd93f8f13" targetNamespace="http://schemas.microsoft.com/office/2006/metadata/properties" ma:root="true" ma:fieldsID="1a6bb9c6cecc503c6cd72619850df010" ns3:_="">
    <xsd:import namespace="1f22f9ed-1f6d-4134-919b-b43dd93f8f1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2f9ed-1f6d-4134-919b-b43dd93f8f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323D81-BBFA-432E-9872-B73E0C875A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2f9ed-1f6d-4134-919b-b43dd93f8f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EC9F38-12C3-474F-9614-A5D14A1166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C2D563-F4EA-475C-B7FC-5D6F35186045}">
  <ds:schemaRefs>
    <ds:schemaRef ds:uri="http://schemas.microsoft.com/office/infopath/2007/PartnerControls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1f22f9ed-1f6d-4134-919b-b43dd93f8f1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13</vt:i4>
      </vt:variant>
    </vt:vector>
  </HeadingPairs>
  <TitlesOfParts>
    <vt:vector size="13" baseType="lpstr">
      <vt:lpstr>VZOR</vt:lpstr>
      <vt:lpstr>Leden 2026</vt:lpstr>
      <vt:lpstr>Únor 2026</vt:lpstr>
      <vt:lpstr>Březen 2026</vt:lpstr>
      <vt:lpstr>Duben 2026</vt:lpstr>
      <vt:lpstr>Květen 2026</vt:lpstr>
      <vt:lpstr>Červen 2026</vt:lpstr>
      <vt:lpstr>Červenec 2026</vt:lpstr>
      <vt:lpstr>Srpen 2026</vt:lpstr>
      <vt:lpstr>Září 2026</vt:lpstr>
      <vt:lpstr>Říjen 2026</vt:lpstr>
      <vt:lpstr>Listopad 2026</vt:lpstr>
      <vt:lpstr>Prosinec 2026</vt:lpstr>
    </vt:vector>
  </TitlesOfParts>
  <Company>HZS 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radim.balner@hzsmsk.cz</dc:creator>
  <cp:lastModifiedBy>Kristina Bystřická</cp:lastModifiedBy>
  <cp:lastPrinted>2022-12-29T06:56:56Z</cp:lastPrinted>
  <dcterms:created xsi:type="dcterms:W3CDTF">2012-12-04T11:59:56Z</dcterms:created>
  <dcterms:modified xsi:type="dcterms:W3CDTF">2026-05-12T07:38:49Z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0x01010042BC6D022BD52B4F958F5A813CDC4BFC</vt:lpwstr>
  </property>
</Properties>
</file>